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05" windowWidth="28200" windowHeight="610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'Лист1'!$A:$F,'Лист1'!$4:$4</definedName>
    <definedName name="_xlnm.Print_Area" localSheetId="0">'Лист1'!$A$1:$N$103</definedName>
  </definedNames>
  <calcPr fullCalcOnLoad="1"/>
</workbook>
</file>

<file path=xl/sharedStrings.xml><?xml version="1.0" encoding="utf-8"?>
<sst xmlns="http://schemas.openxmlformats.org/spreadsheetml/2006/main" count="279" uniqueCount="272">
  <si>
    <t>Наименование показателя</t>
  </si>
  <si>
    <t>в том числе:</t>
  </si>
  <si>
    <t>ДОХОДЫ, Всего</t>
  </si>
  <si>
    <t>1.1.</t>
  </si>
  <si>
    <t>Налоговые и неналоговые доходы</t>
  </si>
  <si>
    <t>из них:</t>
  </si>
  <si>
    <t>РАСХОДЫ, Всего</t>
  </si>
  <si>
    <t>КБК</t>
  </si>
  <si>
    <t>0100</t>
  </si>
  <si>
    <t>0102</t>
  </si>
  <si>
    <t>0103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</si>
  <si>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</si>
  <si>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</si>
  <si>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</si>
  <si>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</si>
  <si>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</si>
  <si>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</si>
  <si>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</si>
  <si>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</si>
  <si>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</si>
  <si>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</si>
  <si>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</si>
  <si>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</si>
  <si>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Миграционная политика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</si>
  <si>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</si>
  <si>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</si>
  <si>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</si>
  <si>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</si>
  <si>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</si>
  <si>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</si>
  <si>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</si>
  <si>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</si>
  <si>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</si>
  <si>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</si>
  <si>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</si>
  <si>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</si>
  <si>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</si>
  <si>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</si>
  <si>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</si>
  <si>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</si>
  <si>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</si>
  <si>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</si>
  <si>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</si>
  <si>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</si>
  <si>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</si>
  <si>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</si>
  <si>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</si>
  <si>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</si>
  <si>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</si>
  <si>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</si>
  <si>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</si>
  <si>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</si>
  <si>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</si>
  <si>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</si>
  <si>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</si>
  <si>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</si>
  <si>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</si>
  <si>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</si>
  <si>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</si>
  <si>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</si>
  <si>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</si>
  <si>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</si>
  <si>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</si>
  <si>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</si>
  <si>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</si>
  <si>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</si>
  <si>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</si>
  <si>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</si>
  <si>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</si>
  <si>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</si>
  <si>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</si>
  <si>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</si>
  <si>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</si>
  <si>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</si>
  <si>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</si>
  <si>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</si>
  <si>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0104</t>
  </si>
  <si>
    <t>0105</t>
  </si>
  <si>
    <t>0106</t>
  </si>
  <si>
    <t>0107</t>
  </si>
  <si>
    <t>0111</t>
  </si>
  <si>
    <t>0113</t>
  </si>
  <si>
    <t>0200</t>
  </si>
  <si>
    <t>0203</t>
  </si>
  <si>
    <t>0300</t>
  </si>
  <si>
    <t>0309</t>
  </si>
  <si>
    <t>0310</t>
  </si>
  <si>
    <t>0311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</si>
  <si>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</si>
  <si>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</si>
  <si>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</si>
  <si>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</si>
  <si>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</si>
  <si>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</si>
  <si>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</si>
  <si>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</si>
  <si>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</si>
  <si>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</si>
  <si>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</si>
  <si>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</si>
  <si>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0505</t>
  </si>
  <si>
    <t>0600</t>
  </si>
  <si>
    <t>0603</t>
  </si>
  <si>
    <t>0605</t>
  </si>
  <si>
    <t>0700</t>
  </si>
  <si>
    <t>0701</t>
  </si>
  <si>
    <t>0702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</si>
  <si>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</si>
  <si>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</si>
  <si>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</si>
  <si>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</si>
  <si>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</si>
  <si>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</si>
  <si>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</si>
  <si>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</si>
  <si>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</si>
  <si>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</si>
  <si>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</si>
  <si>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</si>
  <si>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</si>
  <si>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</si>
  <si>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</si>
  <si>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</si>
  <si>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</si>
  <si>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</si>
  <si>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</si>
  <si>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</si>
  <si>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</si>
  <si>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</si>
  <si>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</si>
  <si>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</si>
  <si>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</si>
  <si>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</si>
  <si>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1202</t>
  </si>
  <si>
    <t>1300</t>
  </si>
  <si>
    <t>1301</t>
  </si>
  <si>
    <t>1400</t>
  </si>
  <si>
    <t>1401</t>
  </si>
  <si>
    <t>1402</t>
  </si>
  <si>
    <t>1403</t>
  </si>
  <si>
    <t>Благоустройство</t>
  </si>
  <si>
    <t>0503</t>
  </si>
  <si>
    <t>ДЕФИЦИТ</t>
  </si>
  <si>
    <t>3.</t>
  </si>
  <si>
    <t>2.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</si>
  <si>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</si>
  <si>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</si>
  <si>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</si>
  <si>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</si>
  <si>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</si>
  <si>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</si>
  <si>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Безвозмездные поступления от государственных (муниципальных) организаций</t>
  </si>
  <si>
    <t xml:space="preserve">Прочие безвозмездные поступления  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</si>
  <si>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</si>
  <si>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</si>
  <si>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0703</t>
  </si>
  <si>
    <t>Дополнительное образование детей</t>
  </si>
  <si>
    <t>Налог на прибыль организаций</t>
  </si>
  <si>
    <t>000 1 01 01000 00 0000 110</t>
  </si>
  <si>
    <t>Налог на доходы физических лиц</t>
  </si>
  <si>
    <t xml:space="preserve">000 1 01 02000 01 0000 110 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</si>
  <si>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</si>
  <si>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</si>
  <si>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Налог, взимаемый в связи с применением упрощенной системы налогообложения</t>
  </si>
  <si>
    <t>000 1 05 01000 01 0000 110</t>
  </si>
  <si>
    <t>Налог на имущество организаций</t>
  </si>
  <si>
    <t xml:space="preserve">000 1 06 02000 02 0000 110 </t>
  </si>
  <si>
    <t>Транспортный налог</t>
  </si>
  <si>
    <t xml:space="preserve">000 1 06 04000 02 0000 110 </t>
  </si>
  <si>
    <t>Налог на игорный бизнес</t>
  </si>
  <si>
    <t xml:space="preserve">000 1 06 05000 02 0000 110 </t>
  </si>
  <si>
    <t>Налог на добычу полезных ископаемых</t>
  </si>
  <si>
    <t>000 1 07 01000 01 0000 110</t>
  </si>
  <si>
    <t xml:space="preserve">000 1 07 04000 01 0000 110 </t>
  </si>
  <si>
    <t>Сборы за пользование объектами животного мира и за пользование объектами водных биологических ресурсов</t>
  </si>
  <si>
    <t>Безвозмездные поступления от негосударственных организаций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</si>
  <si>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</si>
  <si>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</si>
  <si>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Изменения (+, -)</t>
  </si>
  <si>
    <t>1.2.</t>
  </si>
  <si>
    <t>1.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</si>
  <si>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</si>
  <si>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</si>
  <si>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</si>
  <si>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</si>
  <si>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</si>
  <si>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</si>
  <si>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</si>
  <si>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</si>
  <si>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</si>
  <si>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2.2.</t>
  </si>
  <si>
    <t>2.2.1.</t>
  </si>
  <si>
    <t>2.3.</t>
  </si>
  <si>
    <t>2.3.1.</t>
  </si>
  <si>
    <t>2.3.2.</t>
  </si>
  <si>
    <t>2.3.3.</t>
  </si>
  <si>
    <t>2.4.</t>
  </si>
  <si>
    <t>2.4.1.</t>
  </si>
  <si>
    <t>2.4.2.</t>
  </si>
  <si>
    <t>2.4.3.</t>
  </si>
  <si>
    <t>2.4.4.</t>
  </si>
  <si>
    <t>2.4.5.</t>
  </si>
  <si>
    <t>2.4.6.</t>
  </si>
  <si>
    <t>2.4.7.</t>
  </si>
  <si>
    <t>2.4.8.</t>
  </si>
  <si>
    <t>2.5.</t>
  </si>
  <si>
    <t>2.5.1.</t>
  </si>
  <si>
    <t>2.5.2.</t>
  </si>
  <si>
    <t>2.5.3.</t>
  </si>
  <si>
    <t>2.5.4.</t>
  </si>
  <si>
    <t>2.6.</t>
  </si>
  <si>
    <t>2.6.1.</t>
  </si>
  <si>
    <t>2.6.2.</t>
  </si>
  <si>
    <t>2.7.</t>
  </si>
  <si>
    <t>2.7.1.</t>
  </si>
  <si>
    <t>2.7.2.</t>
  </si>
  <si>
    <t>2.7.3.</t>
  </si>
  <si>
    <t>2.7.4.</t>
  </si>
  <si>
    <t>2.7.5.</t>
  </si>
  <si>
    <t>2.7.6.</t>
  </si>
  <si>
    <t>2.7.7.</t>
  </si>
  <si>
    <t>2.8.</t>
  </si>
  <si>
    <t>2.8.1.</t>
  </si>
  <si>
    <t>2.8.2.</t>
  </si>
  <si>
    <t>2.8.3.</t>
  </si>
  <si>
    <t>2.9.</t>
  </si>
  <si>
    <t>2.9.1.</t>
  </si>
  <si>
    <t>2.9.2.</t>
  </si>
  <si>
    <t>2.9.3.</t>
  </si>
  <si>
    <t>2.9.4.</t>
  </si>
  <si>
    <t>2.9.5.</t>
  </si>
  <si>
    <t>2.9.6.</t>
  </si>
  <si>
    <t>2.10.</t>
  </si>
  <si>
    <t>2.10.1.</t>
  </si>
  <si>
    <t>2.10.2.</t>
  </si>
  <si>
    <t>2.10.3.</t>
  </si>
  <si>
    <t>2.10.4.</t>
  </si>
  <si>
    <t>2.10.5.</t>
  </si>
  <si>
    <t>2.11.</t>
  </si>
  <si>
    <t>2.11.1.</t>
  </si>
  <si>
    <t>2.11.2.</t>
  </si>
  <si>
    <t>2.11.3.</t>
  </si>
  <si>
    <t>2.12.</t>
  </si>
  <si>
    <t>2.12.1.</t>
  </si>
  <si>
    <t>2.13.</t>
  </si>
  <si>
    <t>2.13.1.</t>
  </si>
  <si>
    <t>2.14.</t>
  </si>
  <si>
    <t>2.14.1.</t>
  </si>
  <si>
    <t>2.14.2.</t>
  </si>
  <si>
    <t>2.14.3.</t>
  </si>
  <si>
    <t xml:space="preserve">000 1 00 00000 00 0000 000 </t>
  </si>
  <si>
    <t>000 2 00 00000 00 0000 000</t>
  </si>
  <si>
    <t>000 2 02 00000 00 0000 000</t>
  </si>
  <si>
    <t>000 2 02 10000 00 0000 150</t>
  </si>
  <si>
    <t>000 2 02 20000 00 0000 150</t>
  </si>
  <si>
    <t>000 2 02 30000 00 0000 150</t>
  </si>
  <si>
    <t>000 2 02 40000 00 0000 150</t>
  </si>
  <si>
    <t>000 2 03 00000 00 0000 000</t>
  </si>
  <si>
    <t>000 2 04 00000 00 0000 000</t>
  </si>
  <si>
    <t>000 2 07 00000 00 0000 000</t>
  </si>
  <si>
    <t>000 2 18 00000 00 0000 000</t>
  </si>
  <si>
    <t>000 2 19 00000 00 0000 000</t>
  </si>
  <si>
    <t>Сведения о внесенных изменениях в закон о бюджете на 2023 год и на плановый период 2024 и 2025 годов</t>
  </si>
  <si>
    <t>Закон ЗК "О бюджете ЗК на 2023 год и плановый период 2024  и 2025 годов" 
от 22.12.2022 г.                                                  № 2134-ЗЗК</t>
  </si>
  <si>
    <t>Закон ЗК "О бюджете ЗК на 2023 год и плановый период 2024 и 2025 годов" 
от 22.12.2022 г.                            № 2134-ЗЗК (в редакции      
от 09.03.2023 г. № 2159-ЗЗК)</t>
  </si>
  <si>
    <t>Закон ЗК "О бюджете ЗК на 2023 год и плановый период 2024 и 2025 годов" 
от 22.12.2022 г.                            № 2134-ЗЗК (в редакции      
от 24.05.2023 г. № 2205-ЗЗК)</t>
  </si>
  <si>
    <t>Закон ЗК "О бюджете ЗК на 2023 год и плановый период 2024 и 2025 годов" 
от 22.12.2022 г.                            № 2134-ЗЗК (в редакции      
от 29.06.2023 г. № 2223-ЗЗК)</t>
  </si>
  <si>
    <t>Закон ЗК "О бюджете ЗК на 2023 год и плановый период 2024 и 2025 годов" 
от 22.12.2022 г.                            № 2134-ЗЗК (в редакции      
от 19.07.2023 г. № 2238-ЗЗК)</t>
  </si>
  <si>
    <t>Закон ЗК "О бюджете ЗК на 2023 год и плановый период 2024 и 2025 годов" 
от 22.12.2022 г.                            № 2134-ЗЗК (в редакции      
от 27.10.2023 г. № 2241-ЗЗК)</t>
  </si>
  <si>
    <t>2.6.3.</t>
  </si>
  <si>
    <t>0604</t>
  </si>
  <si>
    <t>Прикладные научные исследования в области охраны окружающей среды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</si>
</sst>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 indent="2"/>
      <protection/>
    </xf>
    <xf numFmtId="49" fontId="30" fillId="0" borderId="2">
      <alignment horizont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3" applyNumberFormat="0" applyAlignment="0" applyProtection="0"/>
    <xf numFmtId="0" fontId="32" fillId="27" borderId="4" applyNumberFormat="0" applyAlignment="0" applyProtection="0"/>
    <xf numFmtId="0" fontId="33" fillId="27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8" borderId="9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172" fontId="26" fillId="0" borderId="0" xfId="0" applyNumberFormat="1" applyFont="1" applyAlignment="1">
      <alignment/>
    </xf>
    <xf numFmtId="172" fontId="2" fillId="12" borderId="12" xfId="0" applyNumberFormat="1" applyFont="1" applyFill="1" applyBorder="1" applyAlignment="1">
      <alignment vertical="center"/>
    </xf>
    <xf numFmtId="172" fontId="3" fillId="12" borderId="12" xfId="0" applyNumberFormat="1" applyFont="1" applyFill="1" applyBorder="1" applyAlignment="1">
      <alignment vertical="center"/>
    </xf>
    <xf numFmtId="172" fontId="3" fillId="0" borderId="12" xfId="0" applyNumberFormat="1" applyFont="1" applyBorder="1" applyAlignment="1">
      <alignment vertical="center"/>
    </xf>
    <xf numFmtId="172" fontId="4" fillId="11" borderId="12" xfId="0" applyNumberFormat="1" applyFont="1" applyFill="1" applyBorder="1" applyAlignment="1">
      <alignment vertical="center"/>
    </xf>
    <xf numFmtId="172" fontId="4" fillId="11" borderId="13" xfId="0" applyNumberFormat="1" applyFont="1" applyFill="1" applyBorder="1" applyAlignment="1">
      <alignment vertical="center"/>
    </xf>
    <xf numFmtId="172" fontId="3" fillId="33" borderId="12" xfId="0" applyNumberFormat="1" applyFont="1" applyFill="1" applyBorder="1" applyAlignment="1">
      <alignment vertical="center"/>
    </xf>
    <xf numFmtId="172" fontId="4" fillId="12" borderId="12" xfId="0" applyNumberFormat="1" applyFont="1" applyFill="1" applyBorder="1" applyAlignment="1">
      <alignment vertical="center"/>
    </xf>
    <xf numFmtId="172" fontId="4" fillId="0" borderId="12" xfId="0" applyNumberFormat="1" applyFont="1" applyBorder="1" applyAlignment="1">
      <alignment vertical="center"/>
    </xf>
    <xf numFmtId="172" fontId="3" fillId="12" borderId="14" xfId="0" applyNumberFormat="1" applyFont="1" applyFill="1" applyBorder="1" applyAlignment="1">
      <alignment vertical="center"/>
    </xf>
    <xf numFmtId="172" fontId="3" fillId="0" borderId="12" xfId="0" applyNumberFormat="1" applyFont="1" applyFill="1" applyBorder="1" applyAlignment="1">
      <alignment vertical="center"/>
    </xf>
    <xf numFmtId="0" fontId="26" fillId="0" borderId="0" xfId="0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/>
    </xf>
    <xf numFmtId="172" fontId="3" fillId="12" borderId="12" xfId="0" applyNumberFormat="1" applyFont="1" applyFill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/>
    </xf>
    <xf numFmtId="49" fontId="2" fillId="12" borderId="12" xfId="0" applyNumberFormat="1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left" vertical="center"/>
    </xf>
    <xf numFmtId="0" fontId="2" fillId="12" borderId="12" xfId="0" applyFont="1" applyFill="1" applyBorder="1" applyAlignment="1">
      <alignment vertical="center"/>
    </xf>
    <xf numFmtId="0" fontId="27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49" fontId="4" fillId="11" borderId="12" xfId="0" applyNumberFormat="1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left" vertical="center"/>
    </xf>
    <xf numFmtId="0" fontId="4" fillId="11" borderId="12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49" fontId="4" fillId="11" borderId="13" xfId="0" applyNumberFormat="1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left" vertical="center"/>
    </xf>
    <xf numFmtId="0" fontId="4" fillId="11" borderId="13" xfId="0" applyFont="1" applyFill="1" applyBorder="1" applyAlignment="1">
      <alignment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vertical="center"/>
    </xf>
    <xf numFmtId="0" fontId="26" fillId="33" borderId="0" xfId="0" applyFont="1" applyFill="1" applyAlignment="1">
      <alignment/>
    </xf>
    <xf numFmtId="0" fontId="3" fillId="33" borderId="12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49" fontId="4" fillId="0" borderId="12" xfId="0" applyNumberFormat="1" applyFont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Border="1" applyAlignment="1">
      <alignment vertical="center"/>
    </xf>
    <xf numFmtId="0" fontId="3" fillId="0" borderId="15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6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Border="1" applyAlignment="1">
      <alignment vertical="center"/>
    </xf>
    <xf numFmtId="0" fontId="4" fillId="0" borderId="12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view="pageBreakPreview" zoomScale="85" zoomScaleNormal="90" zoomScaleSheetLayoutView="85" zoomScalePageLayoutView="0" workbookViewId="0" topLeftCell="A1">
      <pane xSplit="3" ySplit="4" topLeftCell="F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O65" sqref="O65"/>
    </sheetView>
  </sheetViews>
  <sheetFormatPr defaultColWidth="9.140625" defaultRowHeight="15"/>
  <cols>
    <col min="1" max="1" width="7.7109375" style="13" customWidth="1"/>
    <col min="2" max="2" width="47.00390625" style="12" customWidth="1"/>
    <col min="3" max="3" width="26.140625" style="12" customWidth="1"/>
    <col min="4" max="4" width="28.7109375" style="1" customWidth="1"/>
    <col min="5" max="5" width="17.140625" style="1" customWidth="1"/>
    <col min="6" max="6" width="28.7109375" style="1" customWidth="1"/>
    <col min="7" max="7" width="17.140625" style="12" customWidth="1"/>
    <col min="8" max="8" width="28.7109375" style="12" customWidth="1"/>
    <col min="9" max="9" width="17.28125" style="12" customWidth="1"/>
    <col min="10" max="10" width="28.57421875" style="12" customWidth="1"/>
    <col min="11" max="11" width="17.28125" style="12" customWidth="1"/>
    <col min="12" max="12" width="28.57421875" style="12" customWidth="1"/>
    <col min="13" max="13" width="17.28125" style="12" customWidth="1"/>
    <col min="14" max="14" width="28.57421875" style="12" customWidth="1"/>
    <col min="15" max="16384" width="9.140625" style="12" customWidth="1"/>
  </cols>
  <sheetData>
    <row r="1" spans="1:6" ht="15.75" customHeight="1">
      <c r="A1" s="58"/>
      <c r="B1" s="58"/>
      <c r="C1" s="58"/>
      <c r="D1" s="58"/>
      <c r="E1" s="58"/>
      <c r="F1" s="58"/>
    </row>
    <row r="2" spans="1:8" ht="15.75" customHeight="1">
      <c r="A2" s="59" t="s">
        <v>262</v>
      </c>
      <c r="B2" s="59"/>
      <c r="C2" s="59"/>
      <c r="D2" s="59"/>
      <c r="E2" s="59"/>
      <c r="F2" s="59"/>
      <c r="G2" s="59"/>
      <c r="H2" s="59"/>
    </row>
    <row r="3" spans="2:6" ht="15">
      <c r="B3" s="13"/>
      <c r="C3" s="13"/>
      <c r="D3" s="14"/>
      <c r="E3" s="14"/>
      <c r="F3" s="14"/>
    </row>
    <row r="4" spans="1:14" ht="104.25" customHeight="1">
      <c r="A4" s="57" t="s">
        <v>0</v>
      </c>
      <c r="B4" s="57"/>
      <c r="C4" s="15" t="s">
        <v>7</v>
      </c>
      <c r="D4" s="16" t="s">
        <v>263</v>
      </c>
      <c r="E4" s="17" t="s">
        <v>178</v>
      </c>
      <c r="F4" s="16" t="s">
        <v>264</v>
      </c>
      <c r="G4" s="17" t="s">
        <v>178</v>
      </c>
      <c r="H4" s="16" t="s">
        <v>265</v>
      </c>
      <c r="I4" s="17" t="s">
        <v>178</v>
      </c>
      <c r="J4" s="16" t="s">
        <v>266</v>
      </c>
      <c r="K4" s="17" t="s">
        <v>178</v>
      </c>
      <c r="L4" s="16" t="s">
        <v>267</v>
      </c>
      <c r="M4" s="17" t="s">
        <v>178</v>
      </c>
      <c r="N4" s="16" t="s">
        <v>268</v>
      </c>
    </row>
    <row r="5" spans="1:14" s="21" customFormat="1" ht="15">
      <c r="A5" s="18" t="s">
        <v>180</v>
      </c>
      <c r="B5" s="19" t="s">
        <v>2</v>
      </c>
      <c r="C5" s="20"/>
      <c r="D5" s="2">
        <f aca="true" t="shared" si="0" ref="D5:J5">D7+D18</f>
        <v>104111669.1</v>
      </c>
      <c r="E5" s="2">
        <f t="shared" si="0"/>
        <v>0</v>
      </c>
      <c r="F5" s="2">
        <f t="shared" si="0"/>
        <v>104111669.1</v>
      </c>
      <c r="G5" s="2">
        <f t="shared" si="0"/>
        <v>0</v>
      </c>
      <c r="H5" s="2">
        <f t="shared" si="0"/>
        <v>104111669.1</v>
      </c>
      <c r="I5" s="2">
        <f t="shared" si="0"/>
        <v>1210561.7000000011</v>
      </c>
      <c r="J5" s="2">
        <f t="shared" si="0"/>
        <v>105322230.8</v>
      </c>
      <c r="K5" s="2">
        <f>K7+K18</f>
        <v>5581264.200000002</v>
      </c>
      <c r="L5" s="2">
        <f>L7+L18</f>
        <v>110903495</v>
      </c>
      <c r="M5" s="2">
        <f>M7+M18</f>
        <v>5071520.700000002</v>
      </c>
      <c r="N5" s="2">
        <f>N7+N18</f>
        <v>115975015.70000002</v>
      </c>
    </row>
    <row r="6" spans="1:14" ht="15">
      <c r="A6" s="22"/>
      <c r="B6" s="23" t="s">
        <v>1</v>
      </c>
      <c r="C6" s="24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28" customFormat="1" ht="15">
      <c r="A7" s="25" t="s">
        <v>3</v>
      </c>
      <c r="B7" s="26" t="s">
        <v>4</v>
      </c>
      <c r="C7" s="27" t="s">
        <v>250</v>
      </c>
      <c r="D7" s="5">
        <v>53760325.8</v>
      </c>
      <c r="E7" s="5">
        <f>F7-D7</f>
        <v>0</v>
      </c>
      <c r="F7" s="5">
        <v>53760325.8</v>
      </c>
      <c r="G7" s="5">
        <f>H7-F7</f>
        <v>0</v>
      </c>
      <c r="H7" s="5">
        <v>53760325.8</v>
      </c>
      <c r="I7" s="5">
        <f>J7-H7</f>
        <v>0</v>
      </c>
      <c r="J7" s="5">
        <v>53760325.8</v>
      </c>
      <c r="K7" s="5">
        <f>L7-J7</f>
        <v>2415440.200000003</v>
      </c>
      <c r="L7" s="5">
        <v>56175766</v>
      </c>
      <c r="M7" s="5">
        <f>N7-L7</f>
        <v>3683532.1000000015</v>
      </c>
      <c r="N7" s="5">
        <v>59859298.1</v>
      </c>
    </row>
    <row r="8" spans="1:14" ht="15">
      <c r="A8" s="22"/>
      <c r="B8" s="23" t="s">
        <v>5</v>
      </c>
      <c r="C8" s="24"/>
      <c r="D8" s="3"/>
      <c r="E8" s="4"/>
      <c r="F8" s="3"/>
      <c r="G8" s="4"/>
      <c r="H8" s="3"/>
      <c r="I8" s="4"/>
      <c r="J8" s="3"/>
      <c r="K8" s="4"/>
      <c r="L8" s="3"/>
      <c r="M8" s="4"/>
      <c r="N8" s="3"/>
    </row>
    <row r="9" spans="1:14" ht="15.75" customHeight="1">
      <c r="A9" s="22"/>
      <c r="B9" s="29" t="s">
        <v>157</v>
      </c>
      <c r="C9" s="30" t="s">
        <v>158</v>
      </c>
      <c r="D9" s="3">
        <v>11508541</v>
      </c>
      <c r="E9" s="4">
        <f aca="true" t="shared" si="1" ref="E9:E17">F9-D9</f>
        <v>0</v>
      </c>
      <c r="F9" s="3">
        <v>11508541</v>
      </c>
      <c r="G9" s="4">
        <f aca="true" t="shared" si="2" ref="G9:G17">H9-F9</f>
        <v>0</v>
      </c>
      <c r="H9" s="3">
        <v>11508541</v>
      </c>
      <c r="I9" s="4">
        <f aca="true" t="shared" si="3" ref="I9:K17">J9-H9</f>
        <v>0</v>
      </c>
      <c r="J9" s="3">
        <v>11508541</v>
      </c>
      <c r="K9" s="4">
        <f t="shared" si="3"/>
        <v>1272707.0999999996</v>
      </c>
      <c r="L9" s="3">
        <v>12781248.1</v>
      </c>
      <c r="M9" s="4">
        <f>N9-L9</f>
        <v>3683532.0999999996</v>
      </c>
      <c r="N9" s="3">
        <v>16464780.2</v>
      </c>
    </row>
    <row r="10" spans="1:14" ht="16.5" customHeight="1">
      <c r="A10" s="22"/>
      <c r="B10" s="29" t="s">
        <v>159</v>
      </c>
      <c r="C10" s="30" t="s">
        <v>160</v>
      </c>
      <c r="D10" s="3">
        <v>21278813.2</v>
      </c>
      <c r="E10" s="4">
        <f t="shared" si="1"/>
        <v>0</v>
      </c>
      <c r="F10" s="3">
        <v>21278813.2</v>
      </c>
      <c r="G10" s="4">
        <f t="shared" si="2"/>
        <v>0</v>
      </c>
      <c r="H10" s="3">
        <v>21278813.2</v>
      </c>
      <c r="I10" s="4">
        <f t="shared" si="3"/>
        <v>0</v>
      </c>
      <c r="J10" s="3">
        <v>21278813.2</v>
      </c>
      <c r="K10" s="4">
        <f>L10-J10</f>
        <v>0</v>
      </c>
      <c r="L10" s="3">
        <v>21278813.2</v>
      </c>
      <c r="M10" s="4">
        <f>N10-L10</f>
        <v>0</v>
      </c>
      <c r="N10" s="3">
        <v>21278813.2</v>
      </c>
    </row>
    <row r="11" spans="1:14" ht="45" customHeight="1">
      <c r="A11" s="22"/>
      <c r="B11" s="29" t="s">
        <v>161</v>
      </c>
      <c r="C11" s="30" t="s">
        <v>162</v>
      </c>
      <c r="D11" s="3">
        <v>7276603.7</v>
      </c>
      <c r="E11" s="4">
        <f t="shared" si="1"/>
        <v>0</v>
      </c>
      <c r="F11" s="3">
        <v>7276603.7</v>
      </c>
      <c r="G11" s="4">
        <f t="shared" si="2"/>
        <v>0</v>
      </c>
      <c r="H11" s="3">
        <v>7276603.7</v>
      </c>
      <c r="I11" s="4">
        <f t="shared" si="3"/>
        <v>0</v>
      </c>
      <c r="J11" s="3">
        <v>7276603.7</v>
      </c>
      <c r="K11" s="4">
        <f t="shared" si="3"/>
        <v>1071707.3999999994</v>
      </c>
      <c r="L11" s="3">
        <v>8348311.1</v>
      </c>
      <c r="M11" s="4">
        <f aca="true" t="shared" si="4" ref="M11:M17">N11-L11</f>
        <v>0</v>
      </c>
      <c r="N11" s="3">
        <v>8348311.1</v>
      </c>
    </row>
    <row r="12" spans="1:14" ht="29.25" customHeight="1">
      <c r="A12" s="22"/>
      <c r="B12" s="29" t="s">
        <v>163</v>
      </c>
      <c r="C12" s="30" t="s">
        <v>164</v>
      </c>
      <c r="D12" s="3">
        <v>2886477.4</v>
      </c>
      <c r="E12" s="4">
        <f t="shared" si="1"/>
        <v>0</v>
      </c>
      <c r="F12" s="3">
        <v>2886477.4</v>
      </c>
      <c r="G12" s="4">
        <f t="shared" si="2"/>
        <v>0</v>
      </c>
      <c r="H12" s="3">
        <v>2886477.4</v>
      </c>
      <c r="I12" s="4">
        <f t="shared" si="3"/>
        <v>0</v>
      </c>
      <c r="J12" s="3">
        <v>2886477.4</v>
      </c>
      <c r="K12" s="4">
        <f t="shared" si="3"/>
        <v>0</v>
      </c>
      <c r="L12" s="3">
        <v>2886477.4</v>
      </c>
      <c r="M12" s="4">
        <f t="shared" si="4"/>
        <v>0</v>
      </c>
      <c r="N12" s="3">
        <v>2886477.4</v>
      </c>
    </row>
    <row r="13" spans="1:14" ht="17.25" customHeight="1">
      <c r="A13" s="22"/>
      <c r="B13" s="29" t="s">
        <v>165</v>
      </c>
      <c r="C13" s="30" t="s">
        <v>166</v>
      </c>
      <c r="D13" s="3">
        <v>6103693.1</v>
      </c>
      <c r="E13" s="4">
        <f t="shared" si="1"/>
        <v>0</v>
      </c>
      <c r="F13" s="3">
        <v>6103693.1</v>
      </c>
      <c r="G13" s="4">
        <f t="shared" si="2"/>
        <v>0</v>
      </c>
      <c r="H13" s="3">
        <v>6103693.1</v>
      </c>
      <c r="I13" s="4">
        <f t="shared" si="3"/>
        <v>0</v>
      </c>
      <c r="J13" s="3">
        <v>6103693.1</v>
      </c>
      <c r="K13" s="4">
        <f t="shared" si="3"/>
        <v>0</v>
      </c>
      <c r="L13" s="3">
        <v>6103693.1</v>
      </c>
      <c r="M13" s="4">
        <f t="shared" si="4"/>
        <v>0</v>
      </c>
      <c r="N13" s="3">
        <v>6103693.1</v>
      </c>
    </row>
    <row r="14" spans="1:14" ht="17.25" customHeight="1">
      <c r="A14" s="22"/>
      <c r="B14" s="29" t="s">
        <v>167</v>
      </c>
      <c r="C14" s="30" t="s">
        <v>168</v>
      </c>
      <c r="D14" s="3">
        <v>751793.8</v>
      </c>
      <c r="E14" s="4">
        <f t="shared" si="1"/>
        <v>0</v>
      </c>
      <c r="F14" s="3">
        <v>751793.8</v>
      </c>
      <c r="G14" s="4">
        <f t="shared" si="2"/>
        <v>0</v>
      </c>
      <c r="H14" s="3">
        <v>751793.8</v>
      </c>
      <c r="I14" s="4">
        <f t="shared" si="3"/>
        <v>0</v>
      </c>
      <c r="J14" s="3">
        <v>751793.8</v>
      </c>
      <c r="K14" s="4">
        <f t="shared" si="3"/>
        <v>0</v>
      </c>
      <c r="L14" s="3">
        <v>751793.8</v>
      </c>
      <c r="M14" s="4">
        <f t="shared" si="4"/>
        <v>0</v>
      </c>
      <c r="N14" s="3">
        <v>751793.8</v>
      </c>
    </row>
    <row r="15" spans="1:14" ht="19.5" customHeight="1">
      <c r="A15" s="22"/>
      <c r="B15" s="29" t="s">
        <v>169</v>
      </c>
      <c r="C15" s="30" t="s">
        <v>170</v>
      </c>
      <c r="D15" s="3">
        <v>1680</v>
      </c>
      <c r="E15" s="4">
        <f t="shared" si="1"/>
        <v>0</v>
      </c>
      <c r="F15" s="3">
        <v>1680</v>
      </c>
      <c r="G15" s="4">
        <f t="shared" si="2"/>
        <v>0</v>
      </c>
      <c r="H15" s="3">
        <v>1680</v>
      </c>
      <c r="I15" s="4">
        <f t="shared" si="3"/>
        <v>0</v>
      </c>
      <c r="J15" s="3">
        <v>1680</v>
      </c>
      <c r="K15" s="4">
        <f t="shared" si="3"/>
        <v>0</v>
      </c>
      <c r="L15" s="3">
        <v>1680</v>
      </c>
      <c r="M15" s="4">
        <f t="shared" si="4"/>
        <v>0</v>
      </c>
      <c r="N15" s="3">
        <v>1680</v>
      </c>
    </row>
    <row r="16" spans="1:14" ht="15.75" customHeight="1">
      <c r="A16" s="22"/>
      <c r="B16" s="29" t="s">
        <v>171</v>
      </c>
      <c r="C16" s="30" t="s">
        <v>172</v>
      </c>
      <c r="D16" s="3">
        <v>2797884.8</v>
      </c>
      <c r="E16" s="4">
        <f t="shared" si="1"/>
        <v>0</v>
      </c>
      <c r="F16" s="3">
        <v>2797884.8</v>
      </c>
      <c r="G16" s="4">
        <f t="shared" si="2"/>
        <v>0</v>
      </c>
      <c r="H16" s="3">
        <v>2797884.8</v>
      </c>
      <c r="I16" s="4">
        <f t="shared" si="3"/>
        <v>0</v>
      </c>
      <c r="J16" s="3">
        <v>2797884.8</v>
      </c>
      <c r="K16" s="4">
        <f t="shared" si="3"/>
        <v>0</v>
      </c>
      <c r="L16" s="3">
        <v>2797884.8</v>
      </c>
      <c r="M16" s="4">
        <f t="shared" si="4"/>
        <v>0</v>
      </c>
      <c r="N16" s="3">
        <v>2797884.8</v>
      </c>
    </row>
    <row r="17" spans="1:14" ht="45.75" customHeight="1">
      <c r="A17" s="22"/>
      <c r="B17" s="29" t="s">
        <v>174</v>
      </c>
      <c r="C17" s="30" t="s">
        <v>173</v>
      </c>
      <c r="D17" s="3">
        <v>14716</v>
      </c>
      <c r="E17" s="4">
        <f t="shared" si="1"/>
        <v>0</v>
      </c>
      <c r="F17" s="3">
        <v>14716</v>
      </c>
      <c r="G17" s="4">
        <f t="shared" si="2"/>
        <v>0</v>
      </c>
      <c r="H17" s="3">
        <v>14716</v>
      </c>
      <c r="I17" s="4">
        <f t="shared" si="3"/>
        <v>0</v>
      </c>
      <c r="J17" s="3">
        <v>14716</v>
      </c>
      <c r="K17" s="4">
        <f t="shared" si="3"/>
        <v>0</v>
      </c>
      <c r="L17" s="3">
        <v>14716</v>
      </c>
      <c r="M17" s="4">
        <f t="shared" si="4"/>
        <v>0</v>
      </c>
      <c r="N17" s="3">
        <v>14716</v>
      </c>
    </row>
    <row r="18" spans="1:14" s="28" customFormat="1" ht="15">
      <c r="A18" s="31" t="s">
        <v>179</v>
      </c>
      <c r="B18" s="32" t="s">
        <v>145</v>
      </c>
      <c r="C18" s="33" t="s">
        <v>251</v>
      </c>
      <c r="D18" s="6">
        <f>D20+D26+D28+D29+D30+D27</f>
        <v>50351343.3</v>
      </c>
      <c r="E18" s="6">
        <f>E20+E26+E28+E29+E30</f>
        <v>0</v>
      </c>
      <c r="F18" s="6">
        <f>F20+F26+F28+F29+F30+F27</f>
        <v>50351343.3</v>
      </c>
      <c r="G18" s="6">
        <f>G20+G26+G28+G29+G30</f>
        <v>0</v>
      </c>
      <c r="H18" s="6">
        <f>H20+H26+H28+H29+H30+H27</f>
        <v>50351343.3</v>
      </c>
      <c r="I18" s="6">
        <f>I20+I26+I28+I29+I30</f>
        <v>1210561.7000000011</v>
      </c>
      <c r="J18" s="6">
        <f>J20+J26+J28+J29+J30+J27</f>
        <v>51561905</v>
      </c>
      <c r="K18" s="6">
        <f>K20+K26+K28+K29+K30+K27</f>
        <v>3165823.999999999</v>
      </c>
      <c r="L18" s="6">
        <f>L20+L26+L28+L29+L30+L27</f>
        <v>54727729.00000001</v>
      </c>
      <c r="M18" s="6">
        <f>M20+M26+M28+M29+M30+M27</f>
        <v>1387988.6000000008</v>
      </c>
      <c r="N18" s="6">
        <f>N20+N26+N28+N29+N30+N27</f>
        <v>56115717.60000001</v>
      </c>
    </row>
    <row r="19" spans="1:14" s="37" customFormat="1" ht="15">
      <c r="A19" s="34"/>
      <c r="B19" s="35" t="s">
        <v>1</v>
      </c>
      <c r="C19" s="3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30">
      <c r="A20" s="22"/>
      <c r="B20" s="29" t="s">
        <v>146</v>
      </c>
      <c r="C20" s="24" t="s">
        <v>252</v>
      </c>
      <c r="D20" s="3">
        <v>50119593</v>
      </c>
      <c r="E20" s="3">
        <f>E22+E23+E24+E25</f>
        <v>0</v>
      </c>
      <c r="F20" s="3">
        <v>50119593</v>
      </c>
      <c r="G20" s="3">
        <f>G22+G23+G24+G25</f>
        <v>0</v>
      </c>
      <c r="H20" s="3">
        <v>50119593</v>
      </c>
      <c r="I20" s="3">
        <f>I22+I23+I24+I25</f>
        <v>1210561.7000000011</v>
      </c>
      <c r="J20" s="3">
        <v>51330154.7</v>
      </c>
      <c r="K20" s="3">
        <f>K22+K23+K24+K25</f>
        <v>2529488.199999999</v>
      </c>
      <c r="L20" s="3">
        <v>53859642.9</v>
      </c>
      <c r="M20" s="3">
        <f>M22+M23+M24+M25</f>
        <v>1036867.7000000007</v>
      </c>
      <c r="N20" s="3">
        <v>54896510.6</v>
      </c>
    </row>
    <row r="21" spans="1:14" s="37" customFormat="1" ht="15">
      <c r="A21" s="34"/>
      <c r="B21" s="38" t="s">
        <v>5</v>
      </c>
      <c r="C21" s="36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41.25" customHeight="1">
      <c r="A22" s="22"/>
      <c r="B22" s="29" t="s">
        <v>147</v>
      </c>
      <c r="C22" s="24" t="s">
        <v>253</v>
      </c>
      <c r="D22" s="3">
        <v>14870322.2</v>
      </c>
      <c r="E22" s="4">
        <f aca="true" t="shared" si="5" ref="E22:E31">F22-D22</f>
        <v>0</v>
      </c>
      <c r="F22" s="3">
        <v>14870322.2</v>
      </c>
      <c r="G22" s="4">
        <f aca="true" t="shared" si="6" ref="G22:G31">H22-F22</f>
        <v>0</v>
      </c>
      <c r="H22" s="3">
        <v>14870322.2</v>
      </c>
      <c r="I22" s="4">
        <f aca="true" t="shared" si="7" ref="I22:K31">J22-H22</f>
        <v>1210561.7000000011</v>
      </c>
      <c r="J22" s="3">
        <v>16080883.9</v>
      </c>
      <c r="K22" s="4">
        <f t="shared" si="7"/>
        <v>0</v>
      </c>
      <c r="L22" s="3">
        <v>16080883.9</v>
      </c>
      <c r="M22" s="4">
        <f aca="true" t="shared" si="8" ref="M22:M31">N22-L22</f>
        <v>0</v>
      </c>
      <c r="N22" s="3">
        <v>16080883.9</v>
      </c>
    </row>
    <row r="23" spans="1:14" ht="30">
      <c r="A23" s="22"/>
      <c r="B23" s="29" t="s">
        <v>148</v>
      </c>
      <c r="C23" s="24" t="s">
        <v>254</v>
      </c>
      <c r="D23" s="3">
        <v>25600577.5</v>
      </c>
      <c r="E23" s="4">
        <f t="shared" si="5"/>
        <v>0</v>
      </c>
      <c r="F23" s="3">
        <v>25600577.5</v>
      </c>
      <c r="G23" s="4">
        <f t="shared" si="6"/>
        <v>0</v>
      </c>
      <c r="H23" s="3">
        <v>25600577.5</v>
      </c>
      <c r="I23" s="4">
        <f t="shared" si="7"/>
        <v>0</v>
      </c>
      <c r="J23" s="3">
        <v>25600577.5</v>
      </c>
      <c r="K23" s="4">
        <f t="shared" si="7"/>
        <v>0</v>
      </c>
      <c r="L23" s="3">
        <v>25600577.5</v>
      </c>
      <c r="M23" s="4">
        <f t="shared" si="8"/>
        <v>-275766</v>
      </c>
      <c r="N23" s="3">
        <v>25324811.5</v>
      </c>
    </row>
    <row r="24" spans="1:14" ht="30">
      <c r="A24" s="22"/>
      <c r="B24" s="29" t="s">
        <v>149</v>
      </c>
      <c r="C24" s="24" t="s">
        <v>255</v>
      </c>
      <c r="D24" s="3">
        <v>3553498.6</v>
      </c>
      <c r="E24" s="4">
        <f t="shared" si="5"/>
        <v>0</v>
      </c>
      <c r="F24" s="3">
        <v>3553498.6</v>
      </c>
      <c r="G24" s="4">
        <f t="shared" si="6"/>
        <v>0</v>
      </c>
      <c r="H24" s="3">
        <v>3553498.6</v>
      </c>
      <c r="I24" s="4">
        <f t="shared" si="7"/>
        <v>0</v>
      </c>
      <c r="J24" s="3">
        <v>3553498.6</v>
      </c>
      <c r="K24" s="4">
        <f t="shared" si="7"/>
        <v>1026.6999999997206</v>
      </c>
      <c r="L24" s="3">
        <v>3554525.3</v>
      </c>
      <c r="M24" s="4">
        <f t="shared" si="8"/>
        <v>207438.30000000028</v>
      </c>
      <c r="N24" s="3">
        <v>3761963.6</v>
      </c>
    </row>
    <row r="25" spans="1:14" ht="15">
      <c r="A25" s="22"/>
      <c r="B25" s="29" t="s">
        <v>150</v>
      </c>
      <c r="C25" s="24" t="s">
        <v>256</v>
      </c>
      <c r="D25" s="3">
        <v>6095194.7</v>
      </c>
      <c r="E25" s="4">
        <f t="shared" si="5"/>
        <v>0</v>
      </c>
      <c r="F25" s="3">
        <v>6095194.7</v>
      </c>
      <c r="G25" s="4">
        <f t="shared" si="6"/>
        <v>0</v>
      </c>
      <c r="H25" s="3">
        <v>6095194.7</v>
      </c>
      <c r="I25" s="4">
        <f t="shared" si="7"/>
        <v>0</v>
      </c>
      <c r="J25" s="3">
        <v>6095194.7</v>
      </c>
      <c r="K25" s="4">
        <f t="shared" si="7"/>
        <v>2528461.499999999</v>
      </c>
      <c r="L25" s="3">
        <v>8623656.2</v>
      </c>
      <c r="M25" s="4">
        <f t="shared" si="8"/>
        <v>1105195.4000000004</v>
      </c>
      <c r="N25" s="3">
        <v>9728851.6</v>
      </c>
    </row>
    <row r="26" spans="1:14" ht="30">
      <c r="A26" s="22"/>
      <c r="B26" s="29" t="s">
        <v>151</v>
      </c>
      <c r="C26" s="24" t="s">
        <v>257</v>
      </c>
      <c r="D26" s="3">
        <v>207250.3</v>
      </c>
      <c r="E26" s="4">
        <f t="shared" si="5"/>
        <v>0</v>
      </c>
      <c r="F26" s="3">
        <v>207250.3</v>
      </c>
      <c r="G26" s="4">
        <f t="shared" si="6"/>
        <v>0</v>
      </c>
      <c r="H26" s="3">
        <v>207250.3</v>
      </c>
      <c r="I26" s="4">
        <f t="shared" si="7"/>
        <v>0</v>
      </c>
      <c r="J26" s="3">
        <v>207250.3</v>
      </c>
      <c r="K26" s="4">
        <f t="shared" si="7"/>
        <v>682698.3999999999</v>
      </c>
      <c r="L26" s="3">
        <v>889948.7</v>
      </c>
      <c r="M26" s="4">
        <f t="shared" si="8"/>
        <v>302306.90000000014</v>
      </c>
      <c r="N26" s="3">
        <v>1192255.6</v>
      </c>
    </row>
    <row r="27" spans="1:14" ht="30">
      <c r="A27" s="22"/>
      <c r="B27" s="29" t="s">
        <v>175</v>
      </c>
      <c r="C27" s="24" t="s">
        <v>258</v>
      </c>
      <c r="D27" s="3">
        <v>24500</v>
      </c>
      <c r="E27" s="4">
        <f t="shared" si="5"/>
        <v>0</v>
      </c>
      <c r="F27" s="3">
        <v>24500</v>
      </c>
      <c r="G27" s="4">
        <f t="shared" si="6"/>
        <v>0</v>
      </c>
      <c r="H27" s="3">
        <v>24500</v>
      </c>
      <c r="I27" s="4">
        <f t="shared" si="7"/>
        <v>0</v>
      </c>
      <c r="J27" s="3">
        <v>24500</v>
      </c>
      <c r="K27" s="4">
        <f t="shared" si="7"/>
        <v>17600</v>
      </c>
      <c r="L27" s="3">
        <v>42100</v>
      </c>
      <c r="M27" s="4">
        <f t="shared" si="8"/>
        <v>49625</v>
      </c>
      <c r="N27" s="3">
        <v>91725</v>
      </c>
    </row>
    <row r="28" spans="1:14" ht="15">
      <c r="A28" s="22"/>
      <c r="B28" s="29" t="s">
        <v>152</v>
      </c>
      <c r="C28" s="24" t="s">
        <v>259</v>
      </c>
      <c r="D28" s="3">
        <v>0</v>
      </c>
      <c r="E28" s="4">
        <f t="shared" si="5"/>
        <v>0</v>
      </c>
      <c r="F28" s="3">
        <v>0</v>
      </c>
      <c r="G28" s="4">
        <f t="shared" si="6"/>
        <v>0</v>
      </c>
      <c r="H28" s="3">
        <v>0</v>
      </c>
      <c r="I28" s="4">
        <f t="shared" si="7"/>
        <v>0</v>
      </c>
      <c r="J28" s="3">
        <v>0</v>
      </c>
      <c r="K28" s="4">
        <f t="shared" si="7"/>
        <v>0</v>
      </c>
      <c r="L28" s="3">
        <v>0</v>
      </c>
      <c r="M28" s="4">
        <f t="shared" si="8"/>
        <v>0</v>
      </c>
      <c r="N28" s="3">
        <v>0</v>
      </c>
    </row>
    <row r="29" spans="1:14" ht="89.25" customHeight="1">
      <c r="A29" s="22"/>
      <c r="B29" s="29" t="s">
        <v>153</v>
      </c>
      <c r="C29" s="24" t="s">
        <v>260</v>
      </c>
      <c r="D29" s="3">
        <v>0</v>
      </c>
      <c r="E29" s="4">
        <f t="shared" si="5"/>
        <v>0</v>
      </c>
      <c r="F29" s="3">
        <v>0</v>
      </c>
      <c r="G29" s="4">
        <f t="shared" si="6"/>
        <v>0</v>
      </c>
      <c r="H29" s="3">
        <v>0</v>
      </c>
      <c r="I29" s="4">
        <f t="shared" si="7"/>
        <v>0</v>
      </c>
      <c r="J29" s="3">
        <v>0</v>
      </c>
      <c r="K29" s="4">
        <f t="shared" si="7"/>
        <v>21030.7</v>
      </c>
      <c r="L29" s="3">
        <v>21030.7</v>
      </c>
      <c r="M29" s="4">
        <f t="shared" si="8"/>
        <v>0</v>
      </c>
      <c r="N29" s="3">
        <v>21030.7</v>
      </c>
    </row>
    <row r="30" spans="1:14" ht="45">
      <c r="A30" s="22"/>
      <c r="B30" s="29" t="s">
        <v>154</v>
      </c>
      <c r="C30" s="24" t="s">
        <v>261</v>
      </c>
      <c r="D30" s="3">
        <v>0</v>
      </c>
      <c r="E30" s="4">
        <f t="shared" si="5"/>
        <v>0</v>
      </c>
      <c r="F30" s="3">
        <v>0</v>
      </c>
      <c r="G30" s="4">
        <f t="shared" si="6"/>
        <v>0</v>
      </c>
      <c r="H30" s="3">
        <v>0</v>
      </c>
      <c r="I30" s="4">
        <f t="shared" si="7"/>
        <v>0</v>
      </c>
      <c r="J30" s="3">
        <v>0</v>
      </c>
      <c r="K30" s="4">
        <f t="shared" si="7"/>
        <v>-84993.3</v>
      </c>
      <c r="L30" s="3">
        <v>-84993.3</v>
      </c>
      <c r="M30" s="4">
        <f t="shared" si="8"/>
        <v>-811</v>
      </c>
      <c r="N30" s="3">
        <v>-85804.3</v>
      </c>
    </row>
    <row r="31" spans="1:14" s="21" customFormat="1" ht="15">
      <c r="A31" s="18" t="s">
        <v>144</v>
      </c>
      <c r="B31" s="19" t="s">
        <v>6</v>
      </c>
      <c r="C31" s="20"/>
      <c r="D31" s="2">
        <f>D33+D42+D44+D48+D57+D62+D66+D74+D78+D85+D91+D95+D97+D99</f>
        <v>111427563.19999999</v>
      </c>
      <c r="E31" s="2">
        <f t="shared" si="5"/>
        <v>1309389.299999997</v>
      </c>
      <c r="F31" s="2">
        <f>F33+F42+F44+F48+F57+F62+F66+F74+F78+F85+F91+F95+F97+F99</f>
        <v>112736952.49999999</v>
      </c>
      <c r="G31" s="2">
        <f t="shared" si="6"/>
        <v>1457756.900000006</v>
      </c>
      <c r="H31" s="2">
        <f>H33+H42+H44+H48+H57+H62+H66+H74+H78+H85+H91+H95+H97+H99</f>
        <v>114194709.39999999</v>
      </c>
      <c r="I31" s="2">
        <f t="shared" si="7"/>
        <v>1210561.7000000328</v>
      </c>
      <c r="J31" s="2">
        <f>J33+J42+J44+J48+J57+J62+J66+J74+J78+J85+J91+J95+J97+J99</f>
        <v>115405271.10000002</v>
      </c>
      <c r="K31" s="2">
        <f t="shared" si="7"/>
        <v>5581264.199999973</v>
      </c>
      <c r="L31" s="2">
        <f>L33+L42+L44+L48+L57+L62+L66+L74+L78+L85+L91+L95+L97+L99</f>
        <v>120986535.3</v>
      </c>
      <c r="M31" s="2">
        <f t="shared" si="8"/>
        <v>5071520.700000018</v>
      </c>
      <c r="N31" s="2">
        <f>N33+N42+N44+N48+N57+N62+N66+N74+N78+N85+N91+N95+N97+N99</f>
        <v>126058056.00000001</v>
      </c>
    </row>
    <row r="32" spans="1:14" s="42" customFormat="1" ht="15">
      <c r="A32" s="39"/>
      <c r="B32" s="40" t="s">
        <v>1</v>
      </c>
      <c r="C32" s="4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s="28" customFormat="1" ht="18.75" customHeight="1">
      <c r="A33" s="43" t="s">
        <v>181</v>
      </c>
      <c r="B33" s="44" t="s">
        <v>11</v>
      </c>
      <c r="C33" s="45" t="s">
        <v>8</v>
      </c>
      <c r="D33" s="8">
        <f>D34+D35+D36+D37+D38+D39+D40+D41</f>
        <v>10158956.799999999</v>
      </c>
      <c r="E33" s="9">
        <f aca="true" t="shared" si="9" ref="E33:E65">F33-D33</f>
        <v>0</v>
      </c>
      <c r="F33" s="8">
        <f>F34+F35+F36+F37+F38+F39+F40+F41</f>
        <v>10158956.799999999</v>
      </c>
      <c r="G33" s="9">
        <f aca="true" t="shared" si="10" ref="G33:G65">H33-F33</f>
        <v>0</v>
      </c>
      <c r="H33" s="8">
        <f>H34+H35+H36+H37+H38+H39+H40+H41</f>
        <v>10158956.799999999</v>
      </c>
      <c r="I33" s="9">
        <f aca="true" t="shared" si="11" ref="I33:K65">J33-H33</f>
        <v>-284826.7999999989</v>
      </c>
      <c r="J33" s="8">
        <f>J34+J35+J36+J37+J38+J39+J40+J41</f>
        <v>9874130</v>
      </c>
      <c r="K33" s="9">
        <f t="shared" si="11"/>
        <v>-1953346.7000000002</v>
      </c>
      <c r="L33" s="8">
        <v>7920783.3</v>
      </c>
      <c r="M33" s="9">
        <f aca="true" t="shared" si="12" ref="M33:M97">N33-L33</f>
        <v>-301891.5</v>
      </c>
      <c r="N33" s="8">
        <v>7618891.8</v>
      </c>
    </row>
    <row r="34" spans="1:14" ht="47.25" customHeight="1">
      <c r="A34" s="22" t="s">
        <v>182</v>
      </c>
      <c r="B34" s="46" t="s">
        <v>12</v>
      </c>
      <c r="C34" s="47" t="s">
        <v>9</v>
      </c>
      <c r="D34" s="3">
        <v>3549</v>
      </c>
      <c r="E34" s="4">
        <f t="shared" si="9"/>
        <v>0</v>
      </c>
      <c r="F34" s="3">
        <v>3549</v>
      </c>
      <c r="G34" s="4">
        <f t="shared" si="10"/>
        <v>0</v>
      </c>
      <c r="H34" s="3">
        <v>3549</v>
      </c>
      <c r="I34" s="4">
        <f t="shared" si="11"/>
        <v>144.4000000000001</v>
      </c>
      <c r="J34" s="3">
        <v>3693.4</v>
      </c>
      <c r="K34" s="4">
        <f t="shared" si="11"/>
        <v>0</v>
      </c>
      <c r="L34" s="3">
        <v>3693.4</v>
      </c>
      <c r="M34" s="4">
        <f t="shared" si="12"/>
        <v>3059.6</v>
      </c>
      <c r="N34" s="3">
        <v>6753</v>
      </c>
    </row>
    <row r="35" spans="1:14" ht="60">
      <c r="A35" s="22" t="s">
        <v>183</v>
      </c>
      <c r="B35" s="46" t="s">
        <v>13</v>
      </c>
      <c r="C35" s="47" t="s">
        <v>10</v>
      </c>
      <c r="D35" s="3">
        <v>155987.2</v>
      </c>
      <c r="E35" s="4">
        <f t="shared" si="9"/>
        <v>0</v>
      </c>
      <c r="F35" s="3">
        <v>155987.2</v>
      </c>
      <c r="G35" s="4">
        <f t="shared" si="10"/>
        <v>0</v>
      </c>
      <c r="H35" s="3">
        <v>155987.2</v>
      </c>
      <c r="I35" s="4">
        <f t="shared" si="11"/>
        <v>4237.799999999988</v>
      </c>
      <c r="J35" s="3">
        <v>160225</v>
      </c>
      <c r="K35" s="4">
        <f t="shared" si="11"/>
        <v>180.10000000000582</v>
      </c>
      <c r="L35" s="3">
        <v>160405.1</v>
      </c>
      <c r="M35" s="4">
        <f t="shared" si="12"/>
        <v>6048.100000000006</v>
      </c>
      <c r="N35" s="3">
        <v>166453.2</v>
      </c>
    </row>
    <row r="36" spans="1:14" ht="60">
      <c r="A36" s="22" t="s">
        <v>184</v>
      </c>
      <c r="B36" s="46" t="s">
        <v>14</v>
      </c>
      <c r="C36" s="47" t="s">
        <v>76</v>
      </c>
      <c r="D36" s="3">
        <v>65153.4</v>
      </c>
      <c r="E36" s="4">
        <f t="shared" si="9"/>
        <v>0</v>
      </c>
      <c r="F36" s="3">
        <v>65153.4</v>
      </c>
      <c r="G36" s="4">
        <f t="shared" si="10"/>
        <v>0</v>
      </c>
      <c r="H36" s="3">
        <v>65153.4</v>
      </c>
      <c r="I36" s="4">
        <f t="shared" si="11"/>
        <v>2461.9000000000015</v>
      </c>
      <c r="J36" s="3">
        <v>67615.3</v>
      </c>
      <c r="K36" s="4">
        <f t="shared" si="11"/>
        <v>-227.40000000000873</v>
      </c>
      <c r="L36" s="3">
        <v>67387.9</v>
      </c>
      <c r="M36" s="4">
        <f t="shared" si="12"/>
        <v>19055.40000000001</v>
      </c>
      <c r="N36" s="3">
        <v>86443.3</v>
      </c>
    </row>
    <row r="37" spans="1:14" ht="15">
      <c r="A37" s="22" t="s">
        <v>185</v>
      </c>
      <c r="B37" s="46" t="s">
        <v>15</v>
      </c>
      <c r="C37" s="47" t="s">
        <v>77</v>
      </c>
      <c r="D37" s="3">
        <v>169.7</v>
      </c>
      <c r="E37" s="4">
        <f t="shared" si="9"/>
        <v>0</v>
      </c>
      <c r="F37" s="3">
        <v>169.7</v>
      </c>
      <c r="G37" s="4">
        <f t="shared" si="10"/>
        <v>0</v>
      </c>
      <c r="H37" s="3">
        <v>169.7</v>
      </c>
      <c r="I37" s="4">
        <f t="shared" si="11"/>
        <v>0</v>
      </c>
      <c r="J37" s="3">
        <v>169.7</v>
      </c>
      <c r="K37" s="4">
        <f t="shared" si="11"/>
        <v>0</v>
      </c>
      <c r="L37" s="3">
        <v>169.7</v>
      </c>
      <c r="M37" s="4">
        <f t="shared" si="12"/>
        <v>0</v>
      </c>
      <c r="N37" s="3">
        <v>169.7</v>
      </c>
    </row>
    <row r="38" spans="1:14" ht="45">
      <c r="A38" s="22" t="s">
        <v>186</v>
      </c>
      <c r="B38" s="46" t="s">
        <v>16</v>
      </c>
      <c r="C38" s="47" t="s">
        <v>78</v>
      </c>
      <c r="D38" s="3">
        <v>173498.1</v>
      </c>
      <c r="E38" s="4">
        <f t="shared" si="9"/>
        <v>0</v>
      </c>
      <c r="F38" s="3">
        <v>173498.1</v>
      </c>
      <c r="G38" s="4">
        <f t="shared" si="10"/>
        <v>0</v>
      </c>
      <c r="H38" s="3">
        <v>173498.1</v>
      </c>
      <c r="I38" s="4">
        <f t="shared" si="11"/>
        <v>4789.399999999994</v>
      </c>
      <c r="J38" s="3">
        <v>178287.5</v>
      </c>
      <c r="K38" s="4">
        <f t="shared" si="11"/>
        <v>1012.2000000000116</v>
      </c>
      <c r="L38" s="3">
        <v>179299.7</v>
      </c>
      <c r="M38" s="4">
        <f t="shared" si="12"/>
        <v>8039.6999999999825</v>
      </c>
      <c r="N38" s="3">
        <v>187339.4</v>
      </c>
    </row>
    <row r="39" spans="1:14" ht="30">
      <c r="A39" s="22" t="s">
        <v>187</v>
      </c>
      <c r="B39" s="46" t="s">
        <v>17</v>
      </c>
      <c r="C39" s="47" t="s">
        <v>79</v>
      </c>
      <c r="D39" s="3">
        <v>152346.3</v>
      </c>
      <c r="E39" s="4">
        <f t="shared" si="9"/>
        <v>0</v>
      </c>
      <c r="F39" s="3">
        <v>152346.3</v>
      </c>
      <c r="G39" s="4">
        <f t="shared" si="10"/>
        <v>0</v>
      </c>
      <c r="H39" s="3">
        <v>152346.3</v>
      </c>
      <c r="I39" s="4">
        <f t="shared" si="11"/>
        <v>1313.8000000000175</v>
      </c>
      <c r="J39" s="3">
        <v>153660.1</v>
      </c>
      <c r="K39" s="4">
        <f t="shared" si="11"/>
        <v>43834.79999999999</v>
      </c>
      <c r="L39" s="3">
        <v>197494.9</v>
      </c>
      <c r="M39" s="4">
        <f t="shared" si="12"/>
        <v>991.8999999999942</v>
      </c>
      <c r="N39" s="3">
        <v>198486.8</v>
      </c>
    </row>
    <row r="40" spans="1:14" ht="15">
      <c r="A40" s="22" t="s">
        <v>188</v>
      </c>
      <c r="B40" s="46" t="s">
        <v>18</v>
      </c>
      <c r="C40" s="47" t="s">
        <v>80</v>
      </c>
      <c r="D40" s="3">
        <v>100000</v>
      </c>
      <c r="E40" s="4">
        <f t="shared" si="9"/>
        <v>0</v>
      </c>
      <c r="F40" s="3">
        <v>100000</v>
      </c>
      <c r="G40" s="4">
        <f t="shared" si="10"/>
        <v>0</v>
      </c>
      <c r="H40" s="3">
        <v>100000</v>
      </c>
      <c r="I40" s="4">
        <f t="shared" si="11"/>
        <v>0</v>
      </c>
      <c r="J40" s="3">
        <v>100000</v>
      </c>
      <c r="K40" s="4">
        <f t="shared" si="11"/>
        <v>145024.1</v>
      </c>
      <c r="L40" s="3">
        <v>245024.1</v>
      </c>
      <c r="M40" s="4">
        <f t="shared" si="12"/>
        <v>19932.300000000017</v>
      </c>
      <c r="N40" s="3">
        <v>264956.4</v>
      </c>
    </row>
    <row r="41" spans="1:14" ht="15">
      <c r="A41" s="22" t="s">
        <v>189</v>
      </c>
      <c r="B41" s="46" t="s">
        <v>19</v>
      </c>
      <c r="C41" s="47" t="s">
        <v>81</v>
      </c>
      <c r="D41" s="3">
        <v>9508253.1</v>
      </c>
      <c r="E41" s="4">
        <f t="shared" si="9"/>
        <v>0</v>
      </c>
      <c r="F41" s="3">
        <v>9508253.1</v>
      </c>
      <c r="G41" s="4">
        <f t="shared" si="10"/>
        <v>0</v>
      </c>
      <c r="H41" s="3">
        <v>9508253.1</v>
      </c>
      <c r="I41" s="4">
        <f t="shared" si="11"/>
        <v>-297774.0999999996</v>
      </c>
      <c r="J41" s="3">
        <v>9210479</v>
      </c>
      <c r="K41" s="4">
        <f t="shared" si="11"/>
        <v>-2143170.5</v>
      </c>
      <c r="L41" s="3">
        <v>7067308.5</v>
      </c>
      <c r="M41" s="4">
        <f t="shared" si="12"/>
        <v>-359018.5</v>
      </c>
      <c r="N41" s="3">
        <v>6708290</v>
      </c>
    </row>
    <row r="42" spans="1:14" s="28" customFormat="1" ht="15">
      <c r="A42" s="43" t="s">
        <v>190</v>
      </c>
      <c r="B42" s="44" t="s">
        <v>20</v>
      </c>
      <c r="C42" s="45" t="s">
        <v>82</v>
      </c>
      <c r="D42" s="8">
        <f>D43</f>
        <v>77277.5</v>
      </c>
      <c r="E42" s="9">
        <f t="shared" si="9"/>
        <v>0</v>
      </c>
      <c r="F42" s="8">
        <f>F43</f>
        <v>77277.5</v>
      </c>
      <c r="G42" s="9">
        <f t="shared" si="10"/>
        <v>0</v>
      </c>
      <c r="H42" s="8">
        <f>H43</f>
        <v>77277.5</v>
      </c>
      <c r="I42" s="9">
        <f t="shared" si="11"/>
        <v>0</v>
      </c>
      <c r="J42" s="8">
        <f>J43</f>
        <v>77277.5</v>
      </c>
      <c r="K42" s="9">
        <f t="shared" si="11"/>
        <v>0</v>
      </c>
      <c r="L42" s="8">
        <v>77277.5</v>
      </c>
      <c r="M42" s="9">
        <f t="shared" si="12"/>
        <v>0</v>
      </c>
      <c r="N42" s="8">
        <v>77277.5</v>
      </c>
    </row>
    <row r="43" spans="1:14" ht="15">
      <c r="A43" s="22" t="s">
        <v>191</v>
      </c>
      <c r="B43" s="46" t="s">
        <v>21</v>
      </c>
      <c r="C43" s="47" t="s">
        <v>83</v>
      </c>
      <c r="D43" s="3">
        <v>77277.5</v>
      </c>
      <c r="E43" s="4">
        <f t="shared" si="9"/>
        <v>0</v>
      </c>
      <c r="F43" s="3">
        <v>77277.5</v>
      </c>
      <c r="G43" s="4">
        <f t="shared" si="10"/>
        <v>0</v>
      </c>
      <c r="H43" s="3">
        <v>77277.5</v>
      </c>
      <c r="I43" s="4">
        <f t="shared" si="11"/>
        <v>0</v>
      </c>
      <c r="J43" s="3">
        <v>77277.5</v>
      </c>
      <c r="K43" s="4">
        <f t="shared" si="11"/>
        <v>0</v>
      </c>
      <c r="L43" s="3">
        <v>77277.5</v>
      </c>
      <c r="M43" s="4">
        <f t="shared" si="12"/>
        <v>0</v>
      </c>
      <c r="N43" s="3">
        <v>77277.5</v>
      </c>
    </row>
    <row r="44" spans="1:14" s="28" customFormat="1" ht="28.5">
      <c r="A44" s="43" t="s">
        <v>192</v>
      </c>
      <c r="B44" s="44" t="s">
        <v>22</v>
      </c>
      <c r="C44" s="45" t="s">
        <v>84</v>
      </c>
      <c r="D44" s="8">
        <f>D45+D46+D47</f>
        <v>1732403</v>
      </c>
      <c r="E44" s="9">
        <f t="shared" si="9"/>
        <v>0</v>
      </c>
      <c r="F44" s="8">
        <f>F45+F46+F47</f>
        <v>1732403</v>
      </c>
      <c r="G44" s="9">
        <f t="shared" si="10"/>
        <v>0</v>
      </c>
      <c r="H44" s="8">
        <f>H45+H46+H47</f>
        <v>1732403</v>
      </c>
      <c r="I44" s="9">
        <f t="shared" si="11"/>
        <v>47877.60000000009</v>
      </c>
      <c r="J44" s="8">
        <f>J45+J46+J47</f>
        <v>1780280.6</v>
      </c>
      <c r="K44" s="9">
        <f t="shared" si="11"/>
        <v>4000</v>
      </c>
      <c r="L44" s="8">
        <v>1784280.6</v>
      </c>
      <c r="M44" s="9">
        <f t="shared" si="12"/>
        <v>65229.39999999991</v>
      </c>
      <c r="N44" s="8">
        <v>1849510</v>
      </c>
    </row>
    <row r="45" spans="1:14" ht="15">
      <c r="A45" s="22" t="s">
        <v>193</v>
      </c>
      <c r="B45" s="48" t="s">
        <v>176</v>
      </c>
      <c r="C45" s="47" t="s">
        <v>85</v>
      </c>
      <c r="D45" s="3">
        <v>41322.3</v>
      </c>
      <c r="E45" s="4">
        <f t="shared" si="9"/>
        <v>0</v>
      </c>
      <c r="F45" s="3">
        <v>41322.3</v>
      </c>
      <c r="G45" s="4">
        <f t="shared" si="10"/>
        <v>0</v>
      </c>
      <c r="H45" s="3">
        <v>41322.3</v>
      </c>
      <c r="I45" s="4">
        <f t="shared" si="11"/>
        <v>1368.7999999999956</v>
      </c>
      <c r="J45" s="3">
        <v>42691.1</v>
      </c>
      <c r="K45" s="4">
        <f t="shared" si="11"/>
        <v>184.59999999999854</v>
      </c>
      <c r="L45" s="3">
        <v>42875.7</v>
      </c>
      <c r="M45" s="4">
        <f t="shared" si="12"/>
        <v>1097.2000000000044</v>
      </c>
      <c r="N45" s="3">
        <v>43972.9</v>
      </c>
    </row>
    <row r="46" spans="1:14" ht="45">
      <c r="A46" s="39" t="s">
        <v>194</v>
      </c>
      <c r="B46" s="49" t="s">
        <v>177</v>
      </c>
      <c r="C46" s="50" t="s">
        <v>86</v>
      </c>
      <c r="D46" s="3">
        <v>1690580.7</v>
      </c>
      <c r="E46" s="4">
        <f t="shared" si="9"/>
        <v>0</v>
      </c>
      <c r="F46" s="3">
        <v>1690580.7</v>
      </c>
      <c r="G46" s="4">
        <f t="shared" si="10"/>
        <v>0</v>
      </c>
      <c r="H46" s="3">
        <v>1690580.7</v>
      </c>
      <c r="I46" s="4">
        <f t="shared" si="11"/>
        <v>46508.80000000005</v>
      </c>
      <c r="J46" s="3">
        <v>1737089.5</v>
      </c>
      <c r="K46" s="4">
        <f t="shared" si="11"/>
        <v>3815.399999999907</v>
      </c>
      <c r="L46" s="3">
        <v>1740904.9</v>
      </c>
      <c r="M46" s="4">
        <f t="shared" si="12"/>
        <v>64132.200000000186</v>
      </c>
      <c r="N46" s="3">
        <v>1805037.1</v>
      </c>
    </row>
    <row r="47" spans="1:14" ht="15">
      <c r="A47" s="51" t="s">
        <v>195</v>
      </c>
      <c r="B47" s="52" t="s">
        <v>23</v>
      </c>
      <c r="C47" s="53" t="s">
        <v>87</v>
      </c>
      <c r="D47" s="10">
        <v>500</v>
      </c>
      <c r="E47" s="4">
        <f t="shared" si="9"/>
        <v>0</v>
      </c>
      <c r="F47" s="3">
        <v>500</v>
      </c>
      <c r="G47" s="4">
        <f t="shared" si="10"/>
        <v>0</v>
      </c>
      <c r="H47" s="3">
        <v>500</v>
      </c>
      <c r="I47" s="4">
        <f t="shared" si="11"/>
        <v>0</v>
      </c>
      <c r="J47" s="3">
        <v>500</v>
      </c>
      <c r="K47" s="4">
        <f t="shared" si="11"/>
        <v>0</v>
      </c>
      <c r="L47" s="3">
        <v>500</v>
      </c>
      <c r="M47" s="4">
        <f t="shared" si="12"/>
        <v>0</v>
      </c>
      <c r="N47" s="3">
        <v>500</v>
      </c>
    </row>
    <row r="48" spans="1:14" s="28" customFormat="1" ht="15">
      <c r="A48" s="43" t="s">
        <v>196</v>
      </c>
      <c r="B48" s="54" t="s">
        <v>24</v>
      </c>
      <c r="C48" s="45" t="s">
        <v>88</v>
      </c>
      <c r="D48" s="8">
        <f>D49+D50+D51+D52+D53+D54+D55+D56</f>
        <v>18241237.599999998</v>
      </c>
      <c r="E48" s="9">
        <f t="shared" si="9"/>
        <v>1000000</v>
      </c>
      <c r="F48" s="8">
        <f>F49+F50+F51+F52+F53+F54+F55+F56</f>
        <v>19241237.599999998</v>
      </c>
      <c r="G48" s="9">
        <f t="shared" si="10"/>
        <v>0</v>
      </c>
      <c r="H48" s="8">
        <f>H49+H50+H51+H52+H53+H54+H55+H56</f>
        <v>19241237.599999998</v>
      </c>
      <c r="I48" s="9">
        <f t="shared" si="11"/>
        <v>47657.90000000596</v>
      </c>
      <c r="J48" s="8">
        <f>J49+J50+J51+J52+J53+J54+J55+J56</f>
        <v>19288895.500000004</v>
      </c>
      <c r="K48" s="9">
        <f t="shared" si="11"/>
        <v>2845877.899999995</v>
      </c>
      <c r="L48" s="8">
        <v>22134773.4</v>
      </c>
      <c r="M48" s="9">
        <f t="shared" si="12"/>
        <v>904190.3000000007</v>
      </c>
      <c r="N48" s="8">
        <v>23038963.7</v>
      </c>
    </row>
    <row r="49" spans="1:14" ht="15">
      <c r="A49" s="22" t="s">
        <v>197</v>
      </c>
      <c r="B49" s="52" t="s">
        <v>25</v>
      </c>
      <c r="C49" s="47" t="s">
        <v>89</v>
      </c>
      <c r="D49" s="3">
        <v>310493.3</v>
      </c>
      <c r="E49" s="4">
        <f t="shared" si="9"/>
        <v>0</v>
      </c>
      <c r="F49" s="3">
        <v>310493.3</v>
      </c>
      <c r="G49" s="4">
        <f t="shared" si="10"/>
        <v>0</v>
      </c>
      <c r="H49" s="3">
        <v>310493.3</v>
      </c>
      <c r="I49" s="4">
        <f t="shared" si="11"/>
        <v>4457.299999999988</v>
      </c>
      <c r="J49" s="3">
        <v>314950.6</v>
      </c>
      <c r="K49" s="4">
        <f t="shared" si="11"/>
        <v>-776.8999999999651</v>
      </c>
      <c r="L49" s="3">
        <v>314173.7</v>
      </c>
      <c r="M49" s="4">
        <f t="shared" si="12"/>
        <v>-37559.600000000035</v>
      </c>
      <c r="N49" s="3">
        <v>276614.1</v>
      </c>
    </row>
    <row r="50" spans="1:14" ht="15">
      <c r="A50" s="22" t="s">
        <v>198</v>
      </c>
      <c r="B50" s="52" t="s">
        <v>26</v>
      </c>
      <c r="C50" s="47" t="s">
        <v>90</v>
      </c>
      <c r="D50" s="3">
        <v>2467684.8</v>
      </c>
      <c r="E50" s="4">
        <f t="shared" si="9"/>
        <v>0</v>
      </c>
      <c r="F50" s="3">
        <v>2467684.8</v>
      </c>
      <c r="G50" s="4">
        <f t="shared" si="10"/>
        <v>0</v>
      </c>
      <c r="H50" s="3">
        <v>2467684.8</v>
      </c>
      <c r="I50" s="4">
        <f t="shared" si="11"/>
        <v>25015.80000000028</v>
      </c>
      <c r="J50" s="3">
        <v>2492700.6</v>
      </c>
      <c r="K50" s="4">
        <f t="shared" si="11"/>
        <v>-5164.399999999907</v>
      </c>
      <c r="L50" s="3">
        <v>2487536.2</v>
      </c>
      <c r="M50" s="4">
        <f t="shared" si="12"/>
        <v>-102420.40000000037</v>
      </c>
      <c r="N50" s="3">
        <v>2385115.8</v>
      </c>
    </row>
    <row r="51" spans="1:14" ht="15">
      <c r="A51" s="22" t="s">
        <v>199</v>
      </c>
      <c r="B51" s="52" t="s">
        <v>27</v>
      </c>
      <c r="C51" s="47" t="s">
        <v>91</v>
      </c>
      <c r="D51" s="3">
        <v>721190.4</v>
      </c>
      <c r="E51" s="4">
        <f t="shared" si="9"/>
        <v>0</v>
      </c>
      <c r="F51" s="3">
        <v>721190.4</v>
      </c>
      <c r="G51" s="4">
        <f t="shared" si="10"/>
        <v>0</v>
      </c>
      <c r="H51" s="3">
        <v>721190.4</v>
      </c>
      <c r="I51" s="4">
        <f t="shared" si="11"/>
        <v>0</v>
      </c>
      <c r="J51" s="3">
        <v>721190.4</v>
      </c>
      <c r="K51" s="4">
        <f t="shared" si="11"/>
        <v>12630.900000000023</v>
      </c>
      <c r="L51" s="3">
        <v>733821.3</v>
      </c>
      <c r="M51" s="4">
        <f t="shared" si="12"/>
        <v>41732.29999999993</v>
      </c>
      <c r="N51" s="3">
        <v>775553.6</v>
      </c>
    </row>
    <row r="52" spans="1:14" ht="15">
      <c r="A52" s="22" t="s">
        <v>200</v>
      </c>
      <c r="B52" s="52" t="s">
        <v>28</v>
      </c>
      <c r="C52" s="47" t="s">
        <v>92</v>
      </c>
      <c r="D52" s="3">
        <v>2400512.5</v>
      </c>
      <c r="E52" s="4">
        <f t="shared" si="9"/>
        <v>0</v>
      </c>
      <c r="F52" s="3">
        <v>2400512.5</v>
      </c>
      <c r="G52" s="4">
        <f t="shared" si="10"/>
        <v>0</v>
      </c>
      <c r="H52" s="3">
        <v>2400512.5</v>
      </c>
      <c r="I52" s="4">
        <f t="shared" si="11"/>
        <v>7128.600000000093</v>
      </c>
      <c r="J52" s="3">
        <v>2407641.1</v>
      </c>
      <c r="K52" s="4">
        <f t="shared" si="11"/>
        <v>0</v>
      </c>
      <c r="L52" s="3">
        <v>2407641.1</v>
      </c>
      <c r="M52" s="4">
        <f t="shared" si="12"/>
        <v>19485.69999999972</v>
      </c>
      <c r="N52" s="3">
        <v>2427126.8</v>
      </c>
    </row>
    <row r="53" spans="1:14" ht="15">
      <c r="A53" s="22" t="s">
        <v>201</v>
      </c>
      <c r="B53" s="52" t="s">
        <v>29</v>
      </c>
      <c r="C53" s="47" t="s">
        <v>93</v>
      </c>
      <c r="D53" s="3">
        <v>995421</v>
      </c>
      <c r="E53" s="4">
        <f t="shared" si="9"/>
        <v>0</v>
      </c>
      <c r="F53" s="3">
        <v>995421</v>
      </c>
      <c r="G53" s="4">
        <f t="shared" si="10"/>
        <v>0</v>
      </c>
      <c r="H53" s="3">
        <v>995421</v>
      </c>
      <c r="I53" s="4">
        <f t="shared" si="11"/>
        <v>0</v>
      </c>
      <c r="J53" s="3">
        <v>995421</v>
      </c>
      <c r="K53" s="4">
        <f t="shared" si="11"/>
        <v>40889.09999999998</v>
      </c>
      <c r="L53" s="3">
        <v>1036310.1</v>
      </c>
      <c r="M53" s="4">
        <f t="shared" si="12"/>
        <v>91689.70000000007</v>
      </c>
      <c r="N53" s="3">
        <v>1127999.8</v>
      </c>
    </row>
    <row r="54" spans="1:14" ht="15">
      <c r="A54" s="22" t="s">
        <v>202</v>
      </c>
      <c r="B54" s="52" t="s">
        <v>30</v>
      </c>
      <c r="C54" s="47" t="s">
        <v>94</v>
      </c>
      <c r="D54" s="3">
        <v>9814806.4</v>
      </c>
      <c r="E54" s="4">
        <f t="shared" si="9"/>
        <v>1000000</v>
      </c>
      <c r="F54" s="3">
        <v>10814806.4</v>
      </c>
      <c r="G54" s="4">
        <f t="shared" si="10"/>
        <v>0</v>
      </c>
      <c r="H54" s="3">
        <v>10814806.4</v>
      </c>
      <c r="I54" s="4">
        <f t="shared" si="11"/>
        <v>0</v>
      </c>
      <c r="J54" s="3">
        <v>10814806.4</v>
      </c>
      <c r="K54" s="4">
        <f t="shared" si="11"/>
        <v>2198025.9000000004</v>
      </c>
      <c r="L54" s="3">
        <v>13012832.3</v>
      </c>
      <c r="M54" s="4">
        <f t="shared" si="12"/>
        <v>-62748.800000000745</v>
      </c>
      <c r="N54" s="3">
        <v>12950083.5</v>
      </c>
    </row>
    <row r="55" spans="1:14" ht="15">
      <c r="A55" s="22" t="s">
        <v>203</v>
      </c>
      <c r="B55" s="52" t="s">
        <v>31</v>
      </c>
      <c r="C55" s="47" t="s">
        <v>95</v>
      </c>
      <c r="D55" s="3">
        <v>87466.3</v>
      </c>
      <c r="E55" s="4">
        <f t="shared" si="9"/>
        <v>0</v>
      </c>
      <c r="F55" s="3">
        <v>87466.3</v>
      </c>
      <c r="G55" s="4">
        <f t="shared" si="10"/>
        <v>0</v>
      </c>
      <c r="H55" s="3">
        <v>87466.3</v>
      </c>
      <c r="I55" s="4">
        <f t="shared" si="11"/>
        <v>569</v>
      </c>
      <c r="J55" s="3">
        <v>88035.3</v>
      </c>
      <c r="K55" s="4">
        <f t="shared" si="11"/>
        <v>60227.59999999999</v>
      </c>
      <c r="L55" s="3">
        <v>148262.9</v>
      </c>
      <c r="M55" s="4">
        <f t="shared" si="12"/>
        <v>942.3999999999942</v>
      </c>
      <c r="N55" s="3">
        <v>149205.3</v>
      </c>
    </row>
    <row r="56" spans="1:14" ht="30">
      <c r="A56" s="22" t="s">
        <v>204</v>
      </c>
      <c r="B56" s="52" t="s">
        <v>32</v>
      </c>
      <c r="C56" s="47" t="s">
        <v>96</v>
      </c>
      <c r="D56" s="3">
        <v>1443662.9</v>
      </c>
      <c r="E56" s="4">
        <f t="shared" si="9"/>
        <v>0</v>
      </c>
      <c r="F56" s="3">
        <v>1443662.9</v>
      </c>
      <c r="G56" s="4">
        <f t="shared" si="10"/>
        <v>0</v>
      </c>
      <c r="H56" s="3">
        <v>1443662.9</v>
      </c>
      <c r="I56" s="4">
        <f t="shared" si="11"/>
        <v>10487.200000000186</v>
      </c>
      <c r="J56" s="3">
        <v>1454150.1</v>
      </c>
      <c r="K56" s="4">
        <f t="shared" si="11"/>
        <v>540045.7</v>
      </c>
      <c r="L56" s="3">
        <v>1994195.8</v>
      </c>
      <c r="M56" s="4">
        <f t="shared" si="12"/>
        <v>953068.9999999998</v>
      </c>
      <c r="N56" s="3">
        <v>2947264.8</v>
      </c>
    </row>
    <row r="57" spans="1:14" s="28" customFormat="1" ht="15">
      <c r="A57" s="43" t="s">
        <v>205</v>
      </c>
      <c r="B57" s="54" t="s">
        <v>33</v>
      </c>
      <c r="C57" s="45" t="s">
        <v>97</v>
      </c>
      <c r="D57" s="8">
        <f>D58+D59+D60+D61</f>
        <v>8567844.099999998</v>
      </c>
      <c r="E57" s="9">
        <f t="shared" si="9"/>
        <v>116991.5</v>
      </c>
      <c r="F57" s="8">
        <f>F58+F59+F60+F61</f>
        <v>8684835.599999998</v>
      </c>
      <c r="G57" s="9">
        <f t="shared" si="10"/>
        <v>0.10000000149011612</v>
      </c>
      <c r="H57" s="8">
        <f>H58+H59+H60+H61</f>
        <v>8684835.7</v>
      </c>
      <c r="I57" s="9">
        <f t="shared" si="11"/>
        <v>2960.199999999255</v>
      </c>
      <c r="J57" s="8">
        <f>J58+J59+J60+J61</f>
        <v>8687795.899999999</v>
      </c>
      <c r="K57" s="9">
        <f t="shared" si="11"/>
        <v>1593127.5000000019</v>
      </c>
      <c r="L57" s="8">
        <v>10280923.4</v>
      </c>
      <c r="M57" s="9">
        <f t="shared" si="12"/>
        <v>1282771.4000000004</v>
      </c>
      <c r="N57" s="8">
        <v>11563694.8</v>
      </c>
    </row>
    <row r="58" spans="1:14" ht="15">
      <c r="A58" s="22" t="s">
        <v>206</v>
      </c>
      <c r="B58" s="52" t="s">
        <v>34</v>
      </c>
      <c r="C58" s="47" t="s">
        <v>98</v>
      </c>
      <c r="D58" s="3">
        <v>210451.6</v>
      </c>
      <c r="E58" s="4">
        <f t="shared" si="9"/>
        <v>116991.49999999997</v>
      </c>
      <c r="F58" s="3">
        <v>327443.1</v>
      </c>
      <c r="G58" s="4">
        <f t="shared" si="10"/>
        <v>0</v>
      </c>
      <c r="H58" s="3">
        <v>327443.1</v>
      </c>
      <c r="I58" s="4">
        <f t="shared" si="11"/>
        <v>0</v>
      </c>
      <c r="J58" s="3">
        <v>327443.1</v>
      </c>
      <c r="K58" s="4">
        <f t="shared" si="11"/>
        <v>300151.80000000005</v>
      </c>
      <c r="L58" s="3">
        <v>627594.9</v>
      </c>
      <c r="M58" s="4">
        <f t="shared" si="12"/>
        <v>301606.9</v>
      </c>
      <c r="N58" s="3">
        <v>929201.8</v>
      </c>
    </row>
    <row r="59" spans="1:14" ht="15">
      <c r="A59" s="22" t="s">
        <v>207</v>
      </c>
      <c r="B59" s="52" t="s">
        <v>35</v>
      </c>
      <c r="C59" s="47" t="s">
        <v>99</v>
      </c>
      <c r="D59" s="3">
        <v>4491352.6</v>
      </c>
      <c r="E59" s="4">
        <f t="shared" si="9"/>
        <v>0</v>
      </c>
      <c r="F59" s="3">
        <v>4491352.6</v>
      </c>
      <c r="G59" s="4">
        <f t="shared" si="10"/>
        <v>0</v>
      </c>
      <c r="H59" s="3">
        <v>4491352.6</v>
      </c>
      <c r="I59" s="4">
        <f t="shared" si="11"/>
        <v>0</v>
      </c>
      <c r="J59" s="3">
        <v>4491352.6</v>
      </c>
      <c r="K59" s="4">
        <f t="shared" si="11"/>
        <v>124298</v>
      </c>
      <c r="L59" s="3">
        <v>4615650.6</v>
      </c>
      <c r="M59" s="4">
        <f t="shared" si="12"/>
        <v>628206.5</v>
      </c>
      <c r="N59" s="3">
        <v>5243857.1</v>
      </c>
    </row>
    <row r="60" spans="1:14" ht="15">
      <c r="A60" s="22" t="s">
        <v>208</v>
      </c>
      <c r="B60" s="52" t="s">
        <v>140</v>
      </c>
      <c r="C60" s="47" t="s">
        <v>141</v>
      </c>
      <c r="D60" s="3">
        <v>483950.1</v>
      </c>
      <c r="E60" s="4">
        <f t="shared" si="9"/>
        <v>0</v>
      </c>
      <c r="F60" s="3">
        <v>483950.1</v>
      </c>
      <c r="G60" s="4">
        <f t="shared" si="10"/>
        <v>0</v>
      </c>
      <c r="H60" s="3">
        <v>483950.1</v>
      </c>
      <c r="I60" s="4">
        <f t="shared" si="11"/>
        <v>0</v>
      </c>
      <c r="J60" s="3">
        <v>483950.1</v>
      </c>
      <c r="K60" s="4">
        <f t="shared" si="11"/>
        <v>979670.0000000001</v>
      </c>
      <c r="L60" s="3">
        <v>1463620.1</v>
      </c>
      <c r="M60" s="4">
        <f t="shared" si="12"/>
        <v>296696.59999999986</v>
      </c>
      <c r="N60" s="3">
        <v>1760316.7</v>
      </c>
    </row>
    <row r="61" spans="1:14" ht="30">
      <c r="A61" s="22" t="s">
        <v>209</v>
      </c>
      <c r="B61" s="52" t="s">
        <v>36</v>
      </c>
      <c r="C61" s="47" t="s">
        <v>100</v>
      </c>
      <c r="D61" s="3">
        <v>3382089.8</v>
      </c>
      <c r="E61" s="4">
        <f t="shared" si="9"/>
        <v>0</v>
      </c>
      <c r="F61" s="3">
        <v>3382089.8</v>
      </c>
      <c r="G61" s="4">
        <f t="shared" si="10"/>
        <v>0.10000000009313226</v>
      </c>
      <c r="H61" s="3">
        <v>3382089.9</v>
      </c>
      <c r="I61" s="4">
        <f t="shared" si="11"/>
        <v>2960.2000000001863</v>
      </c>
      <c r="J61" s="3">
        <v>3385050.1</v>
      </c>
      <c r="K61" s="4">
        <f t="shared" si="11"/>
        <v>189007.69999999972</v>
      </c>
      <c r="L61" s="3">
        <v>3574057.8</v>
      </c>
      <c r="M61" s="4">
        <f t="shared" si="12"/>
        <v>56261.40000000037</v>
      </c>
      <c r="N61" s="3">
        <v>3630319.2</v>
      </c>
    </row>
    <row r="62" spans="1:14" s="28" customFormat="1" ht="15">
      <c r="A62" s="43" t="s">
        <v>210</v>
      </c>
      <c r="B62" s="54" t="s">
        <v>37</v>
      </c>
      <c r="C62" s="45" t="s">
        <v>101</v>
      </c>
      <c r="D62" s="8">
        <f>D63+D65</f>
        <v>814741.7999999999</v>
      </c>
      <c r="E62" s="9">
        <f t="shared" si="9"/>
        <v>0</v>
      </c>
      <c r="F62" s="8">
        <f>F63+F65</f>
        <v>814741.7999999999</v>
      </c>
      <c r="G62" s="9">
        <f t="shared" si="10"/>
        <v>0</v>
      </c>
      <c r="H62" s="8">
        <f>H63+H65</f>
        <v>814741.7999999999</v>
      </c>
      <c r="I62" s="9">
        <f t="shared" si="11"/>
        <v>2243</v>
      </c>
      <c r="J62" s="8">
        <f>J63+J65</f>
        <v>816984.7999999999</v>
      </c>
      <c r="K62" s="9">
        <f t="shared" si="11"/>
        <v>55055.50000000012</v>
      </c>
      <c r="L62" s="8">
        <v>872040.3</v>
      </c>
      <c r="M62" s="9">
        <f t="shared" si="12"/>
        <v>68900.3999999999</v>
      </c>
      <c r="N62" s="8">
        <v>940940.7</v>
      </c>
    </row>
    <row r="63" spans="1:14" ht="30">
      <c r="A63" s="22" t="s">
        <v>211</v>
      </c>
      <c r="B63" s="52" t="s">
        <v>38</v>
      </c>
      <c r="C63" s="47" t="s">
        <v>102</v>
      </c>
      <c r="D63" s="3">
        <v>28881.2</v>
      </c>
      <c r="E63" s="4">
        <f t="shared" si="9"/>
        <v>0</v>
      </c>
      <c r="F63" s="3">
        <v>28881.2</v>
      </c>
      <c r="G63" s="4">
        <f t="shared" si="10"/>
        <v>0</v>
      </c>
      <c r="H63" s="3">
        <v>28881.2</v>
      </c>
      <c r="I63" s="4">
        <f t="shared" si="11"/>
        <v>543.8999999999978</v>
      </c>
      <c r="J63" s="3">
        <v>29425.1</v>
      </c>
      <c r="K63" s="4">
        <f t="shared" si="11"/>
        <v>-60</v>
      </c>
      <c r="L63" s="3">
        <v>29365.1</v>
      </c>
      <c r="M63" s="4">
        <f t="shared" si="12"/>
        <v>392.6000000000022</v>
      </c>
      <c r="N63" s="3">
        <v>29757.7</v>
      </c>
    </row>
    <row r="64" spans="1:14" ht="30">
      <c r="A64" s="22" t="s">
        <v>212</v>
      </c>
      <c r="B64" s="52" t="s">
        <v>271</v>
      </c>
      <c r="C64" s="47" t="s">
        <v>270</v>
      </c>
      <c r="D64" s="3">
        <v>0</v>
      </c>
      <c r="E64" s="4">
        <v>0</v>
      </c>
      <c r="F64" s="3">
        <v>0</v>
      </c>
      <c r="G64" s="4">
        <v>0</v>
      </c>
      <c r="H64" s="3">
        <v>0</v>
      </c>
      <c r="I64" s="4">
        <v>0</v>
      </c>
      <c r="J64" s="3">
        <v>0</v>
      </c>
      <c r="K64" s="4">
        <v>0</v>
      </c>
      <c r="L64" s="3">
        <v>0</v>
      </c>
      <c r="M64" s="4">
        <f t="shared" si="12"/>
        <v>599</v>
      </c>
      <c r="N64" s="3">
        <v>599</v>
      </c>
    </row>
    <row r="65" spans="1:14" ht="30">
      <c r="A65" s="22" t="s">
        <v>269</v>
      </c>
      <c r="B65" s="52" t="s">
        <v>39</v>
      </c>
      <c r="C65" s="47" t="s">
        <v>103</v>
      </c>
      <c r="D65" s="3">
        <v>785860.6</v>
      </c>
      <c r="E65" s="4">
        <f t="shared" si="9"/>
        <v>0</v>
      </c>
      <c r="F65" s="3">
        <v>785860.6</v>
      </c>
      <c r="G65" s="4">
        <f t="shared" si="10"/>
        <v>0</v>
      </c>
      <c r="H65" s="3">
        <v>785860.6</v>
      </c>
      <c r="I65" s="4">
        <f t="shared" si="11"/>
        <v>1699.0999999999767</v>
      </c>
      <c r="J65" s="3">
        <v>787559.7</v>
      </c>
      <c r="K65" s="4">
        <f t="shared" si="11"/>
        <v>55115.5</v>
      </c>
      <c r="L65" s="3">
        <v>842675.2</v>
      </c>
      <c r="M65" s="4">
        <f t="shared" si="12"/>
        <v>67908.80000000005</v>
      </c>
      <c r="N65" s="3">
        <v>910584</v>
      </c>
    </row>
    <row r="66" spans="1:14" s="28" customFormat="1" ht="15">
      <c r="A66" s="43" t="s">
        <v>213</v>
      </c>
      <c r="B66" s="54" t="s">
        <v>40</v>
      </c>
      <c r="C66" s="45" t="s">
        <v>104</v>
      </c>
      <c r="D66" s="8">
        <f>D67+D68+D69+D70+D71+D72+D73</f>
        <v>26453557.200000003</v>
      </c>
      <c r="E66" s="9">
        <f aca="true" t="shared" si="13" ref="E66:E97">F66-D66</f>
        <v>132656.29999999702</v>
      </c>
      <c r="F66" s="8">
        <f>F67+F68+F69+F70+F71+F72+F73</f>
        <v>26586213.5</v>
      </c>
      <c r="G66" s="9">
        <f aca="true" t="shared" si="14" ref="G66:G97">H66-F66</f>
        <v>0</v>
      </c>
      <c r="H66" s="8">
        <f>H67+H68+H69+H70+H71+H72+H73</f>
        <v>26586213.5</v>
      </c>
      <c r="I66" s="9">
        <f aca="true" t="shared" si="15" ref="I66:K97">J66-H66</f>
        <v>567194.6000000015</v>
      </c>
      <c r="J66" s="8">
        <f>J67+J68+J69+J70+J71+J72+J73</f>
        <v>27153408.1</v>
      </c>
      <c r="K66" s="9">
        <f t="shared" si="15"/>
        <v>1087846.5</v>
      </c>
      <c r="L66" s="8">
        <v>28241254.6</v>
      </c>
      <c r="M66" s="9">
        <f t="shared" si="12"/>
        <v>1236476.3999999985</v>
      </c>
      <c r="N66" s="8">
        <v>29477731</v>
      </c>
    </row>
    <row r="67" spans="1:14" ht="15">
      <c r="A67" s="22" t="s">
        <v>214</v>
      </c>
      <c r="B67" s="52" t="s">
        <v>41</v>
      </c>
      <c r="C67" s="47" t="s">
        <v>105</v>
      </c>
      <c r="D67" s="3">
        <v>5874122.1</v>
      </c>
      <c r="E67" s="4">
        <f t="shared" si="13"/>
        <v>0</v>
      </c>
      <c r="F67" s="3">
        <v>5874122.1</v>
      </c>
      <c r="G67" s="4">
        <f t="shared" si="14"/>
        <v>0</v>
      </c>
      <c r="H67" s="3">
        <v>5874122.1</v>
      </c>
      <c r="I67" s="4">
        <f t="shared" si="15"/>
        <v>140024</v>
      </c>
      <c r="J67" s="3">
        <v>6014146.1</v>
      </c>
      <c r="K67" s="4">
        <f t="shared" si="15"/>
        <v>710415.9000000004</v>
      </c>
      <c r="L67" s="3">
        <v>6724562</v>
      </c>
      <c r="M67" s="4">
        <f t="shared" si="12"/>
        <v>984138.0999999996</v>
      </c>
      <c r="N67" s="3">
        <v>7708700.1</v>
      </c>
    </row>
    <row r="68" spans="1:14" ht="15">
      <c r="A68" s="22" t="s">
        <v>215</v>
      </c>
      <c r="B68" s="52" t="s">
        <v>42</v>
      </c>
      <c r="C68" s="47" t="s">
        <v>106</v>
      </c>
      <c r="D68" s="3">
        <v>16918819.1</v>
      </c>
      <c r="E68" s="4">
        <f t="shared" si="13"/>
        <v>132656.29999999702</v>
      </c>
      <c r="F68" s="3">
        <v>17051475.4</v>
      </c>
      <c r="G68" s="4">
        <f t="shared" si="14"/>
        <v>0</v>
      </c>
      <c r="H68" s="3">
        <v>17051475.4</v>
      </c>
      <c r="I68" s="4">
        <f t="shared" si="15"/>
        <v>373123.1000000015</v>
      </c>
      <c r="J68" s="3">
        <v>17424598.5</v>
      </c>
      <c r="K68" s="4">
        <f t="shared" si="15"/>
        <v>294872.69999999925</v>
      </c>
      <c r="L68" s="3">
        <v>17719471.2</v>
      </c>
      <c r="M68" s="4">
        <f t="shared" si="12"/>
        <v>69559.19999999925</v>
      </c>
      <c r="N68" s="3">
        <v>17789030.4</v>
      </c>
    </row>
    <row r="69" spans="1:14" ht="15">
      <c r="A69" s="22" t="s">
        <v>216</v>
      </c>
      <c r="B69" s="52" t="s">
        <v>156</v>
      </c>
      <c r="C69" s="47" t="s">
        <v>155</v>
      </c>
      <c r="D69" s="3">
        <v>308114</v>
      </c>
      <c r="E69" s="4">
        <f t="shared" si="13"/>
        <v>0</v>
      </c>
      <c r="F69" s="3">
        <v>308114</v>
      </c>
      <c r="G69" s="4">
        <f t="shared" si="14"/>
        <v>0</v>
      </c>
      <c r="H69" s="3">
        <v>308114</v>
      </c>
      <c r="I69" s="4">
        <f t="shared" si="15"/>
        <v>3591.2000000000116</v>
      </c>
      <c r="J69" s="3">
        <v>311705.2</v>
      </c>
      <c r="K69" s="4">
        <f t="shared" si="15"/>
        <v>790.0999999999767</v>
      </c>
      <c r="L69" s="3">
        <v>312495.3</v>
      </c>
      <c r="M69" s="4">
        <f t="shared" si="12"/>
        <v>9105.799999999988</v>
      </c>
      <c r="N69" s="3">
        <v>321601.1</v>
      </c>
    </row>
    <row r="70" spans="1:14" ht="15">
      <c r="A70" s="22" t="s">
        <v>217</v>
      </c>
      <c r="B70" s="52" t="s">
        <v>43</v>
      </c>
      <c r="C70" s="47" t="s">
        <v>107</v>
      </c>
      <c r="D70" s="3">
        <v>2209835.7</v>
      </c>
      <c r="E70" s="4">
        <f t="shared" si="13"/>
        <v>0</v>
      </c>
      <c r="F70" s="3">
        <v>2209835.7</v>
      </c>
      <c r="G70" s="4">
        <f t="shared" si="14"/>
        <v>0</v>
      </c>
      <c r="H70" s="3">
        <v>2209835.7</v>
      </c>
      <c r="I70" s="4">
        <f t="shared" si="15"/>
        <v>38026.19999999972</v>
      </c>
      <c r="J70" s="3">
        <v>2247861.9</v>
      </c>
      <c r="K70" s="4">
        <f t="shared" si="15"/>
        <v>99598.8999999999</v>
      </c>
      <c r="L70" s="3">
        <v>2347460.8</v>
      </c>
      <c r="M70" s="4">
        <f t="shared" si="12"/>
        <v>131590.6000000001</v>
      </c>
      <c r="N70" s="3">
        <v>2479051.4</v>
      </c>
    </row>
    <row r="71" spans="1:14" ht="30">
      <c r="A71" s="22" t="s">
        <v>218</v>
      </c>
      <c r="B71" s="52" t="s">
        <v>44</v>
      </c>
      <c r="C71" s="47" t="s">
        <v>108</v>
      </c>
      <c r="D71" s="3">
        <v>89473.6</v>
      </c>
      <c r="E71" s="4">
        <f t="shared" si="13"/>
        <v>0</v>
      </c>
      <c r="F71" s="3">
        <v>89473.6</v>
      </c>
      <c r="G71" s="4">
        <f t="shared" si="14"/>
        <v>0</v>
      </c>
      <c r="H71" s="3">
        <v>89473.6</v>
      </c>
      <c r="I71" s="4">
        <f t="shared" si="15"/>
        <v>2059.5999999999913</v>
      </c>
      <c r="J71" s="3">
        <v>91533.2</v>
      </c>
      <c r="K71" s="4">
        <f t="shared" si="15"/>
        <v>-1007.3000000000029</v>
      </c>
      <c r="L71" s="3">
        <v>90525.9</v>
      </c>
      <c r="M71" s="4">
        <f t="shared" si="12"/>
        <v>1581.1000000000058</v>
      </c>
      <c r="N71" s="3">
        <v>92107</v>
      </c>
    </row>
    <row r="72" spans="1:14" ht="15">
      <c r="A72" s="22" t="s">
        <v>219</v>
      </c>
      <c r="B72" s="52" t="s">
        <v>45</v>
      </c>
      <c r="C72" s="47" t="s">
        <v>109</v>
      </c>
      <c r="D72" s="3">
        <v>70551.2</v>
      </c>
      <c r="E72" s="4">
        <f t="shared" si="13"/>
        <v>0</v>
      </c>
      <c r="F72" s="3">
        <v>70551.2</v>
      </c>
      <c r="G72" s="4">
        <f t="shared" si="14"/>
        <v>0</v>
      </c>
      <c r="H72" s="3">
        <v>70551.2</v>
      </c>
      <c r="I72" s="4">
        <f t="shared" si="15"/>
        <v>1981.4000000000087</v>
      </c>
      <c r="J72" s="3">
        <v>72532.6</v>
      </c>
      <c r="K72" s="4">
        <f t="shared" si="15"/>
        <v>0</v>
      </c>
      <c r="L72" s="3">
        <v>72532.6</v>
      </c>
      <c r="M72" s="4">
        <f t="shared" si="12"/>
        <v>3114.0999999999913</v>
      </c>
      <c r="N72" s="3">
        <v>75646.7</v>
      </c>
    </row>
    <row r="73" spans="1:14" ht="15">
      <c r="A73" s="22" t="s">
        <v>220</v>
      </c>
      <c r="B73" s="52" t="s">
        <v>46</v>
      </c>
      <c r="C73" s="47" t="s">
        <v>110</v>
      </c>
      <c r="D73" s="3">
        <v>982641.5</v>
      </c>
      <c r="E73" s="4">
        <f t="shared" si="13"/>
        <v>0</v>
      </c>
      <c r="F73" s="3">
        <v>982641.5</v>
      </c>
      <c r="G73" s="4">
        <f t="shared" si="14"/>
        <v>0</v>
      </c>
      <c r="H73" s="3">
        <v>982641.5</v>
      </c>
      <c r="I73" s="4">
        <f t="shared" si="15"/>
        <v>8389.099999999977</v>
      </c>
      <c r="J73" s="3">
        <v>991030.6</v>
      </c>
      <c r="K73" s="4">
        <f t="shared" si="15"/>
        <v>-16823.79999999993</v>
      </c>
      <c r="L73" s="3">
        <v>974206.8</v>
      </c>
      <c r="M73" s="4">
        <f t="shared" si="12"/>
        <v>37387.5</v>
      </c>
      <c r="N73" s="3">
        <v>1011594.3</v>
      </c>
    </row>
    <row r="74" spans="1:14" s="28" customFormat="1" ht="15">
      <c r="A74" s="43" t="s">
        <v>221</v>
      </c>
      <c r="B74" s="54" t="s">
        <v>47</v>
      </c>
      <c r="C74" s="45" t="s">
        <v>111</v>
      </c>
      <c r="D74" s="8">
        <f>D75+D76+D77</f>
        <v>1456066</v>
      </c>
      <c r="E74" s="9">
        <f t="shared" si="13"/>
        <v>0</v>
      </c>
      <c r="F74" s="8">
        <f>F75+F76+F77</f>
        <v>1456066</v>
      </c>
      <c r="G74" s="9">
        <f t="shared" si="14"/>
        <v>0</v>
      </c>
      <c r="H74" s="8">
        <f>H75+H76+H77</f>
        <v>1456066</v>
      </c>
      <c r="I74" s="9">
        <f t="shared" si="15"/>
        <v>26492.399999999907</v>
      </c>
      <c r="J74" s="8">
        <f>J75+J76+J77</f>
        <v>1482558.4</v>
      </c>
      <c r="K74" s="9">
        <f t="shared" si="15"/>
        <v>202582.7000000002</v>
      </c>
      <c r="L74" s="8">
        <v>1685141.1</v>
      </c>
      <c r="M74" s="9">
        <f t="shared" si="12"/>
        <v>180586.8999999999</v>
      </c>
      <c r="N74" s="8">
        <v>1865728</v>
      </c>
    </row>
    <row r="75" spans="1:14" ht="15">
      <c r="A75" s="22" t="s">
        <v>222</v>
      </c>
      <c r="B75" s="52" t="s">
        <v>48</v>
      </c>
      <c r="C75" s="47" t="s">
        <v>112</v>
      </c>
      <c r="D75" s="3">
        <v>1273610.6</v>
      </c>
      <c r="E75" s="4">
        <f t="shared" si="13"/>
        <v>0</v>
      </c>
      <c r="F75" s="3">
        <v>1273610.6</v>
      </c>
      <c r="G75" s="4">
        <f t="shared" si="14"/>
        <v>0</v>
      </c>
      <c r="H75" s="3">
        <v>1273610.6</v>
      </c>
      <c r="I75" s="4">
        <f t="shared" si="15"/>
        <v>23309.799999999814</v>
      </c>
      <c r="J75" s="3">
        <v>1296920.4</v>
      </c>
      <c r="K75" s="4">
        <f t="shared" si="15"/>
        <v>7424.300000000047</v>
      </c>
      <c r="L75" s="3">
        <v>1304344.7</v>
      </c>
      <c r="M75" s="4">
        <f t="shared" si="12"/>
        <v>174265.40000000014</v>
      </c>
      <c r="N75" s="3">
        <v>1478610.1</v>
      </c>
    </row>
    <row r="76" spans="1:14" ht="15">
      <c r="A76" s="22" t="s">
        <v>223</v>
      </c>
      <c r="B76" s="52" t="s">
        <v>49</v>
      </c>
      <c r="C76" s="47" t="s">
        <v>113</v>
      </c>
      <c r="D76" s="3">
        <v>71795.2</v>
      </c>
      <c r="E76" s="4">
        <f t="shared" si="13"/>
        <v>0</v>
      </c>
      <c r="F76" s="3">
        <v>71795.2</v>
      </c>
      <c r="G76" s="4">
        <f t="shared" si="14"/>
        <v>0</v>
      </c>
      <c r="H76" s="3">
        <v>71795.2</v>
      </c>
      <c r="I76" s="4">
        <f t="shared" si="15"/>
        <v>2192.4000000000087</v>
      </c>
      <c r="J76" s="3">
        <v>73987.6</v>
      </c>
      <c r="K76" s="4">
        <f t="shared" si="15"/>
        <v>480</v>
      </c>
      <c r="L76" s="3">
        <v>74467.6</v>
      </c>
      <c r="M76" s="4">
        <f t="shared" si="12"/>
        <v>3205.7999999999884</v>
      </c>
      <c r="N76" s="3">
        <v>77673.4</v>
      </c>
    </row>
    <row r="77" spans="1:14" ht="30">
      <c r="A77" s="22" t="s">
        <v>224</v>
      </c>
      <c r="B77" s="52" t="s">
        <v>50</v>
      </c>
      <c r="C77" s="47" t="s">
        <v>114</v>
      </c>
      <c r="D77" s="3">
        <v>110660.2</v>
      </c>
      <c r="E77" s="4">
        <f t="shared" si="13"/>
        <v>0</v>
      </c>
      <c r="F77" s="3">
        <v>110660.2</v>
      </c>
      <c r="G77" s="4">
        <f t="shared" si="14"/>
        <v>0</v>
      </c>
      <c r="H77" s="3">
        <v>110660.2</v>
      </c>
      <c r="I77" s="4">
        <f t="shared" si="15"/>
        <v>990.1999999999971</v>
      </c>
      <c r="J77" s="3">
        <v>111650.4</v>
      </c>
      <c r="K77" s="4">
        <f t="shared" si="15"/>
        <v>194678.4</v>
      </c>
      <c r="L77" s="3">
        <v>306328.8</v>
      </c>
      <c r="M77" s="4">
        <f t="shared" si="12"/>
        <v>3115.7000000000116</v>
      </c>
      <c r="N77" s="3">
        <v>309444.5</v>
      </c>
    </row>
    <row r="78" spans="1:14" s="28" customFormat="1" ht="15">
      <c r="A78" s="43" t="s">
        <v>225</v>
      </c>
      <c r="B78" s="54" t="s">
        <v>51</v>
      </c>
      <c r="C78" s="45" t="s">
        <v>115</v>
      </c>
      <c r="D78" s="8">
        <f>D79+D80+D81+D82+D83+D84</f>
        <v>6989962.699999999</v>
      </c>
      <c r="E78" s="9">
        <f t="shared" si="13"/>
        <v>0</v>
      </c>
      <c r="F78" s="8">
        <f>F79+F80+F81+F82+F83+F84</f>
        <v>6989962.699999999</v>
      </c>
      <c r="G78" s="9">
        <f t="shared" si="14"/>
        <v>0</v>
      </c>
      <c r="H78" s="8">
        <f>H79+H80+H81+H82+H83+H84</f>
        <v>6989962.699999999</v>
      </c>
      <c r="I78" s="9">
        <f t="shared" si="15"/>
        <v>387044.80000000075</v>
      </c>
      <c r="J78" s="8">
        <f>J79+J80+J81+J82+J83+J84</f>
        <v>7377007.5</v>
      </c>
      <c r="K78" s="9">
        <f t="shared" si="15"/>
        <v>373126.4000000004</v>
      </c>
      <c r="L78" s="8">
        <v>7750133.9</v>
      </c>
      <c r="M78" s="9">
        <f t="shared" si="12"/>
        <v>161592.59999999963</v>
      </c>
      <c r="N78" s="8">
        <v>7911726.5</v>
      </c>
    </row>
    <row r="79" spans="1:14" ht="15">
      <c r="A79" s="22" t="s">
        <v>226</v>
      </c>
      <c r="B79" s="52" t="s">
        <v>52</v>
      </c>
      <c r="C79" s="47" t="s">
        <v>116</v>
      </c>
      <c r="D79" s="3">
        <v>4243455.1</v>
      </c>
      <c r="E79" s="4">
        <f t="shared" si="13"/>
        <v>0</v>
      </c>
      <c r="F79" s="3">
        <v>4243455.1</v>
      </c>
      <c r="G79" s="4">
        <f t="shared" si="14"/>
        <v>0</v>
      </c>
      <c r="H79" s="3">
        <v>4243455.1</v>
      </c>
      <c r="I79" s="4">
        <f t="shared" si="15"/>
        <v>329712.30000000075</v>
      </c>
      <c r="J79" s="3">
        <v>4573167.4</v>
      </c>
      <c r="K79" s="4">
        <f t="shared" si="15"/>
        <v>391791.39999999944</v>
      </c>
      <c r="L79" s="3">
        <v>4964958.8</v>
      </c>
      <c r="M79" s="4">
        <f t="shared" si="12"/>
        <v>131582.7999999998</v>
      </c>
      <c r="N79" s="3">
        <v>5096541.6</v>
      </c>
    </row>
    <row r="80" spans="1:14" ht="15">
      <c r="A80" s="22" t="s">
        <v>227</v>
      </c>
      <c r="B80" s="52" t="s">
        <v>53</v>
      </c>
      <c r="C80" s="47" t="s">
        <v>117</v>
      </c>
      <c r="D80" s="3">
        <v>1388873.4</v>
      </c>
      <c r="E80" s="4">
        <f t="shared" si="13"/>
        <v>0</v>
      </c>
      <c r="F80" s="3">
        <v>1388873.4</v>
      </c>
      <c r="G80" s="4">
        <f t="shared" si="14"/>
        <v>0</v>
      </c>
      <c r="H80" s="3">
        <v>1388873.4</v>
      </c>
      <c r="I80" s="4">
        <f t="shared" si="15"/>
        <v>22354.200000000186</v>
      </c>
      <c r="J80" s="3">
        <v>1411227.6</v>
      </c>
      <c r="K80" s="4">
        <f t="shared" si="15"/>
        <v>11934.299999999814</v>
      </c>
      <c r="L80" s="3">
        <v>1423161.9</v>
      </c>
      <c r="M80" s="4">
        <f t="shared" si="12"/>
        <v>11969.300000000047</v>
      </c>
      <c r="N80" s="3">
        <v>1435131.2</v>
      </c>
    </row>
    <row r="81" spans="1:14" ht="15">
      <c r="A81" s="22" t="s">
        <v>228</v>
      </c>
      <c r="B81" s="52" t="s">
        <v>54</v>
      </c>
      <c r="C81" s="47" t="s">
        <v>118</v>
      </c>
      <c r="D81" s="3">
        <v>575813.3</v>
      </c>
      <c r="E81" s="4">
        <f t="shared" si="13"/>
        <v>0</v>
      </c>
      <c r="F81" s="3">
        <v>575813.3</v>
      </c>
      <c r="G81" s="4">
        <f t="shared" si="14"/>
        <v>0</v>
      </c>
      <c r="H81" s="3">
        <v>575813.3</v>
      </c>
      <c r="I81" s="4">
        <f t="shared" si="15"/>
        <v>16475.5</v>
      </c>
      <c r="J81" s="3">
        <v>592288.8</v>
      </c>
      <c r="K81" s="4">
        <f t="shared" si="15"/>
        <v>-1399.2000000000698</v>
      </c>
      <c r="L81" s="3">
        <v>590889.6</v>
      </c>
      <c r="M81" s="4">
        <f t="shared" si="12"/>
        <v>-8002.29999999993</v>
      </c>
      <c r="N81" s="3">
        <v>582887.3</v>
      </c>
    </row>
    <row r="82" spans="1:14" ht="15">
      <c r="A82" s="22" t="s">
        <v>229</v>
      </c>
      <c r="B82" s="52" t="s">
        <v>55</v>
      </c>
      <c r="C82" s="47" t="s">
        <v>119</v>
      </c>
      <c r="D82" s="3">
        <v>68063.3</v>
      </c>
      <c r="E82" s="4">
        <f t="shared" si="13"/>
        <v>0</v>
      </c>
      <c r="F82" s="3">
        <v>68063.3</v>
      </c>
      <c r="G82" s="4">
        <f t="shared" si="14"/>
        <v>0</v>
      </c>
      <c r="H82" s="3">
        <v>68063.3</v>
      </c>
      <c r="I82" s="4">
        <f t="shared" si="15"/>
        <v>3915.899999999994</v>
      </c>
      <c r="J82" s="3">
        <v>71979.2</v>
      </c>
      <c r="K82" s="4">
        <f t="shared" si="15"/>
        <v>121</v>
      </c>
      <c r="L82" s="3">
        <v>72100.2</v>
      </c>
      <c r="M82" s="4">
        <f t="shared" si="12"/>
        <v>2650.100000000006</v>
      </c>
      <c r="N82" s="3">
        <v>74750.3</v>
      </c>
    </row>
    <row r="83" spans="1:14" ht="30">
      <c r="A83" s="22" t="s">
        <v>230</v>
      </c>
      <c r="B83" s="52" t="s">
        <v>56</v>
      </c>
      <c r="C83" s="47" t="s">
        <v>120</v>
      </c>
      <c r="D83" s="3">
        <v>83748.5</v>
      </c>
      <c r="E83" s="4">
        <f t="shared" si="13"/>
        <v>0</v>
      </c>
      <c r="F83" s="3">
        <v>83748.5</v>
      </c>
      <c r="G83" s="4">
        <f t="shared" si="14"/>
        <v>0</v>
      </c>
      <c r="H83" s="3">
        <v>83748.5</v>
      </c>
      <c r="I83" s="4">
        <f t="shared" si="15"/>
        <v>1325.199999999997</v>
      </c>
      <c r="J83" s="3">
        <v>85073.7</v>
      </c>
      <c r="K83" s="4">
        <f t="shared" si="15"/>
        <v>-2397.399999999994</v>
      </c>
      <c r="L83" s="3">
        <v>82676.3</v>
      </c>
      <c r="M83" s="4">
        <f t="shared" si="12"/>
        <v>-1238</v>
      </c>
      <c r="N83" s="3">
        <v>81438.3</v>
      </c>
    </row>
    <row r="84" spans="1:14" ht="15">
      <c r="A84" s="22" t="s">
        <v>231</v>
      </c>
      <c r="B84" s="52" t="s">
        <v>57</v>
      </c>
      <c r="C84" s="47" t="s">
        <v>121</v>
      </c>
      <c r="D84" s="3">
        <v>630009.1</v>
      </c>
      <c r="E84" s="4">
        <f t="shared" si="13"/>
        <v>0</v>
      </c>
      <c r="F84" s="3">
        <v>630009.1</v>
      </c>
      <c r="G84" s="4">
        <f t="shared" si="14"/>
        <v>0</v>
      </c>
      <c r="H84" s="3">
        <v>630009.1</v>
      </c>
      <c r="I84" s="4">
        <f t="shared" si="15"/>
        <v>13261.70000000007</v>
      </c>
      <c r="J84" s="3">
        <v>643270.8</v>
      </c>
      <c r="K84" s="4">
        <f t="shared" si="15"/>
        <v>-26923.70000000007</v>
      </c>
      <c r="L84" s="3">
        <v>616347.1</v>
      </c>
      <c r="M84" s="4">
        <f t="shared" si="12"/>
        <v>24630.70000000007</v>
      </c>
      <c r="N84" s="3">
        <v>640977.8</v>
      </c>
    </row>
    <row r="85" spans="1:14" s="28" customFormat="1" ht="15">
      <c r="A85" s="43" t="s">
        <v>232</v>
      </c>
      <c r="B85" s="54" t="s">
        <v>58</v>
      </c>
      <c r="C85" s="45" t="s">
        <v>122</v>
      </c>
      <c r="D85" s="8">
        <f>D86+D87+D88+D89+D90</f>
        <v>28338527.9</v>
      </c>
      <c r="E85" s="9">
        <f t="shared" si="13"/>
        <v>29889.70000000298</v>
      </c>
      <c r="F85" s="8">
        <f>F86+F87+F88+F89+F90</f>
        <v>28368417.6</v>
      </c>
      <c r="G85" s="9">
        <f t="shared" si="14"/>
        <v>1457756.799999997</v>
      </c>
      <c r="H85" s="8">
        <f>H86+H87+H88+H89+H90</f>
        <v>29826174.4</v>
      </c>
      <c r="I85" s="9">
        <f t="shared" si="15"/>
        <v>74589.50000000373</v>
      </c>
      <c r="J85" s="8">
        <f>J86+J87+J88+J89+J90</f>
        <v>29900763.900000002</v>
      </c>
      <c r="K85" s="9">
        <f t="shared" si="15"/>
        <v>671918.1999999993</v>
      </c>
      <c r="L85" s="8">
        <v>30572682.1</v>
      </c>
      <c r="M85" s="9">
        <f t="shared" si="12"/>
        <v>634758.8999999985</v>
      </c>
      <c r="N85" s="8">
        <v>31207441</v>
      </c>
    </row>
    <row r="86" spans="1:14" ht="15">
      <c r="A86" s="22" t="s">
        <v>233</v>
      </c>
      <c r="B86" s="52" t="s">
        <v>59</v>
      </c>
      <c r="C86" s="47" t="s">
        <v>123</v>
      </c>
      <c r="D86" s="3">
        <v>3963688</v>
      </c>
      <c r="E86" s="4">
        <f t="shared" si="13"/>
        <v>0</v>
      </c>
      <c r="F86" s="3">
        <v>3963688</v>
      </c>
      <c r="G86" s="4">
        <f t="shared" si="14"/>
        <v>0</v>
      </c>
      <c r="H86" s="3">
        <v>3963688</v>
      </c>
      <c r="I86" s="4">
        <f t="shared" si="15"/>
        <v>1955.6000000000931</v>
      </c>
      <c r="J86" s="3">
        <v>3965643.6</v>
      </c>
      <c r="K86" s="4">
        <f t="shared" si="15"/>
        <v>0</v>
      </c>
      <c r="L86" s="3">
        <v>3965643.6</v>
      </c>
      <c r="M86" s="4">
        <f t="shared" si="12"/>
        <v>1568.8999999999069</v>
      </c>
      <c r="N86" s="3">
        <v>3967212.5</v>
      </c>
    </row>
    <row r="87" spans="1:14" ht="15">
      <c r="A87" s="22" t="s">
        <v>234</v>
      </c>
      <c r="B87" s="52" t="s">
        <v>60</v>
      </c>
      <c r="C87" s="47" t="s">
        <v>124</v>
      </c>
      <c r="D87" s="3">
        <v>2573214.1</v>
      </c>
      <c r="E87" s="4">
        <f t="shared" si="13"/>
        <v>0</v>
      </c>
      <c r="F87" s="3">
        <v>2573214.1</v>
      </c>
      <c r="G87" s="4">
        <f t="shared" si="14"/>
        <v>16195</v>
      </c>
      <c r="H87" s="3">
        <v>2589409.1</v>
      </c>
      <c r="I87" s="4">
        <f t="shared" si="15"/>
        <v>48897.5</v>
      </c>
      <c r="J87" s="3">
        <v>2638306.6</v>
      </c>
      <c r="K87" s="4">
        <f t="shared" si="15"/>
        <v>-22973.80000000028</v>
      </c>
      <c r="L87" s="3">
        <v>2615332.8</v>
      </c>
      <c r="M87" s="4">
        <f t="shared" si="12"/>
        <v>141335.40000000037</v>
      </c>
      <c r="N87" s="3">
        <v>2756668.2</v>
      </c>
    </row>
    <row r="88" spans="1:14" ht="15">
      <c r="A88" s="22" t="s">
        <v>235</v>
      </c>
      <c r="B88" s="52" t="s">
        <v>61</v>
      </c>
      <c r="C88" s="47" t="s">
        <v>125</v>
      </c>
      <c r="D88" s="3">
        <v>12409453.8</v>
      </c>
      <c r="E88" s="4">
        <f t="shared" si="13"/>
        <v>29889.699999999255</v>
      </c>
      <c r="F88" s="3">
        <v>12439343.5</v>
      </c>
      <c r="G88" s="4">
        <f t="shared" si="14"/>
        <v>1441561.8000000007</v>
      </c>
      <c r="H88" s="3">
        <v>13880905.3</v>
      </c>
      <c r="I88" s="4">
        <f t="shared" si="15"/>
        <v>0</v>
      </c>
      <c r="J88" s="3">
        <v>13880905.3</v>
      </c>
      <c r="K88" s="4">
        <f t="shared" si="15"/>
        <v>778821</v>
      </c>
      <c r="L88" s="3">
        <v>14659726.3</v>
      </c>
      <c r="M88" s="4">
        <f t="shared" si="12"/>
        <v>395337</v>
      </c>
      <c r="N88" s="3">
        <v>15055063.3</v>
      </c>
    </row>
    <row r="89" spans="1:14" ht="15">
      <c r="A89" s="22" t="s">
        <v>236</v>
      </c>
      <c r="B89" s="52" t="s">
        <v>62</v>
      </c>
      <c r="C89" s="47" t="s">
        <v>126</v>
      </c>
      <c r="D89" s="3">
        <v>9147295</v>
      </c>
      <c r="E89" s="4">
        <f t="shared" si="13"/>
        <v>0</v>
      </c>
      <c r="F89" s="3">
        <v>9147295</v>
      </c>
      <c r="G89" s="4">
        <f t="shared" si="14"/>
        <v>0</v>
      </c>
      <c r="H89" s="3">
        <v>9147295</v>
      </c>
      <c r="I89" s="4">
        <f t="shared" si="15"/>
        <v>20005.800000000745</v>
      </c>
      <c r="J89" s="3">
        <v>9167300.8</v>
      </c>
      <c r="K89" s="4">
        <f t="shared" si="15"/>
        <v>-91163.40000000037</v>
      </c>
      <c r="L89" s="3">
        <v>9076137.4</v>
      </c>
      <c r="M89" s="4">
        <f t="shared" si="12"/>
        <v>93326.09999999963</v>
      </c>
      <c r="N89" s="3">
        <v>9169463.5</v>
      </c>
    </row>
    <row r="90" spans="1:14" ht="15">
      <c r="A90" s="22" t="s">
        <v>237</v>
      </c>
      <c r="B90" s="52" t="s">
        <v>63</v>
      </c>
      <c r="C90" s="47" t="s">
        <v>127</v>
      </c>
      <c r="D90" s="3">
        <v>244877</v>
      </c>
      <c r="E90" s="4">
        <f t="shared" si="13"/>
        <v>0</v>
      </c>
      <c r="F90" s="3">
        <v>244877</v>
      </c>
      <c r="G90" s="4">
        <f t="shared" si="14"/>
        <v>0</v>
      </c>
      <c r="H90" s="3">
        <v>244877</v>
      </c>
      <c r="I90" s="4">
        <f t="shared" si="15"/>
        <v>3730.600000000006</v>
      </c>
      <c r="J90" s="3">
        <v>248607.6</v>
      </c>
      <c r="K90" s="4">
        <f t="shared" si="15"/>
        <v>7234.399999999994</v>
      </c>
      <c r="L90" s="3">
        <v>255842</v>
      </c>
      <c r="M90" s="4">
        <f t="shared" si="12"/>
        <v>3191.5</v>
      </c>
      <c r="N90" s="3">
        <v>259033.5</v>
      </c>
    </row>
    <row r="91" spans="1:14" s="28" customFormat="1" ht="15">
      <c r="A91" s="43" t="s">
        <v>238</v>
      </c>
      <c r="B91" s="54" t="s">
        <v>64</v>
      </c>
      <c r="C91" s="45" t="s">
        <v>128</v>
      </c>
      <c r="D91" s="8">
        <f>D92+D93+D94</f>
        <v>978467.5</v>
      </c>
      <c r="E91" s="9">
        <f t="shared" si="13"/>
        <v>29851.800000000047</v>
      </c>
      <c r="F91" s="8">
        <f>F92+F93+F94</f>
        <v>1008319.3</v>
      </c>
      <c r="G91" s="9">
        <f t="shared" si="14"/>
        <v>0</v>
      </c>
      <c r="H91" s="8">
        <f>H92+H93+H94</f>
        <v>1008319.3</v>
      </c>
      <c r="I91" s="9">
        <f t="shared" si="15"/>
        <v>10069.5</v>
      </c>
      <c r="J91" s="8">
        <f>J92+J93+J94</f>
        <v>1018388.8</v>
      </c>
      <c r="K91" s="9">
        <f t="shared" si="15"/>
        <v>392166.69999999995</v>
      </c>
      <c r="L91" s="8">
        <v>1410555.5</v>
      </c>
      <c r="M91" s="9">
        <f t="shared" si="12"/>
        <v>136159.8999999999</v>
      </c>
      <c r="N91" s="8">
        <v>1546715.4</v>
      </c>
    </row>
    <row r="92" spans="1:14" ht="15">
      <c r="A92" s="22" t="s">
        <v>239</v>
      </c>
      <c r="B92" s="52" t="s">
        <v>65</v>
      </c>
      <c r="C92" s="47" t="s">
        <v>129</v>
      </c>
      <c r="D92" s="3">
        <v>472691.4</v>
      </c>
      <c r="E92" s="4">
        <f t="shared" si="13"/>
        <v>29851.79999999999</v>
      </c>
      <c r="F92" s="3">
        <v>502543.2</v>
      </c>
      <c r="G92" s="4">
        <f t="shared" si="14"/>
        <v>0</v>
      </c>
      <c r="H92" s="3">
        <v>502543.2</v>
      </c>
      <c r="I92" s="4">
        <f t="shared" si="15"/>
        <v>0</v>
      </c>
      <c r="J92" s="3">
        <v>502543.2</v>
      </c>
      <c r="K92" s="4">
        <f t="shared" si="15"/>
        <v>373592.89999999997</v>
      </c>
      <c r="L92" s="3">
        <v>876136.1</v>
      </c>
      <c r="M92" s="4">
        <f t="shared" si="12"/>
        <v>110942.59999999998</v>
      </c>
      <c r="N92" s="3">
        <v>987078.7</v>
      </c>
    </row>
    <row r="93" spans="1:14" ht="15">
      <c r="A93" s="22" t="s">
        <v>240</v>
      </c>
      <c r="B93" s="52" t="s">
        <v>66</v>
      </c>
      <c r="C93" s="47" t="s">
        <v>130</v>
      </c>
      <c r="D93" s="3">
        <v>483744.3</v>
      </c>
      <c r="E93" s="4">
        <f t="shared" si="13"/>
        <v>0</v>
      </c>
      <c r="F93" s="3">
        <v>483744.3</v>
      </c>
      <c r="G93" s="4">
        <f t="shared" si="14"/>
        <v>0</v>
      </c>
      <c r="H93" s="3">
        <v>483744.3</v>
      </c>
      <c r="I93" s="4">
        <f t="shared" si="15"/>
        <v>9491.299999999988</v>
      </c>
      <c r="J93" s="3">
        <v>493235.6</v>
      </c>
      <c r="K93" s="4">
        <f t="shared" si="15"/>
        <v>18573.800000000047</v>
      </c>
      <c r="L93" s="3">
        <v>511809.4</v>
      </c>
      <c r="M93" s="4">
        <f t="shared" si="12"/>
        <v>24229</v>
      </c>
      <c r="N93" s="3">
        <v>536038.4</v>
      </c>
    </row>
    <row r="94" spans="1:14" ht="30">
      <c r="A94" s="55" t="s">
        <v>241</v>
      </c>
      <c r="B94" s="52" t="s">
        <v>67</v>
      </c>
      <c r="C94" s="47" t="s">
        <v>131</v>
      </c>
      <c r="D94" s="3">
        <v>22031.8</v>
      </c>
      <c r="E94" s="4">
        <f t="shared" si="13"/>
        <v>0</v>
      </c>
      <c r="F94" s="3">
        <v>22031.8</v>
      </c>
      <c r="G94" s="4">
        <f t="shared" si="14"/>
        <v>0</v>
      </c>
      <c r="H94" s="3">
        <v>22031.8</v>
      </c>
      <c r="I94" s="4">
        <f t="shared" si="15"/>
        <v>578.2000000000007</v>
      </c>
      <c r="J94" s="3">
        <v>22610</v>
      </c>
      <c r="K94" s="4">
        <f t="shared" si="15"/>
        <v>0</v>
      </c>
      <c r="L94" s="3">
        <v>22610</v>
      </c>
      <c r="M94" s="4">
        <f t="shared" si="12"/>
        <v>988.2999999999993</v>
      </c>
      <c r="N94" s="3">
        <v>23598.3</v>
      </c>
    </row>
    <row r="95" spans="1:14" s="28" customFormat="1" ht="15">
      <c r="A95" s="43" t="s">
        <v>242</v>
      </c>
      <c r="B95" s="54" t="s">
        <v>68</v>
      </c>
      <c r="C95" s="45" t="s">
        <v>132</v>
      </c>
      <c r="D95" s="8">
        <f>D96</f>
        <v>29259.8</v>
      </c>
      <c r="E95" s="9">
        <f t="shared" si="13"/>
        <v>0</v>
      </c>
      <c r="F95" s="8">
        <f>F96</f>
        <v>29259.8</v>
      </c>
      <c r="G95" s="9">
        <f t="shared" si="14"/>
        <v>0</v>
      </c>
      <c r="H95" s="8">
        <f>H96</f>
        <v>29259.8</v>
      </c>
      <c r="I95" s="9">
        <f t="shared" si="15"/>
        <v>881.9000000000015</v>
      </c>
      <c r="J95" s="8">
        <f>J96</f>
        <v>30141.7</v>
      </c>
      <c r="K95" s="9">
        <f t="shared" si="15"/>
        <v>0</v>
      </c>
      <c r="L95" s="8">
        <v>30141.7</v>
      </c>
      <c r="M95" s="9">
        <f t="shared" si="12"/>
        <v>1237.7999999999993</v>
      </c>
      <c r="N95" s="8">
        <v>31379.5</v>
      </c>
    </row>
    <row r="96" spans="1:14" ht="15">
      <c r="A96" s="22" t="s">
        <v>243</v>
      </c>
      <c r="B96" s="52" t="s">
        <v>69</v>
      </c>
      <c r="C96" s="47" t="s">
        <v>133</v>
      </c>
      <c r="D96" s="3">
        <v>29259.8</v>
      </c>
      <c r="E96" s="4">
        <f t="shared" si="13"/>
        <v>0</v>
      </c>
      <c r="F96" s="3">
        <v>29259.8</v>
      </c>
      <c r="G96" s="4">
        <f t="shared" si="14"/>
        <v>0</v>
      </c>
      <c r="H96" s="3">
        <v>29259.8</v>
      </c>
      <c r="I96" s="4">
        <f t="shared" si="15"/>
        <v>881.9000000000015</v>
      </c>
      <c r="J96" s="3">
        <v>30141.7</v>
      </c>
      <c r="K96" s="4">
        <f t="shared" si="15"/>
        <v>0</v>
      </c>
      <c r="L96" s="3">
        <v>30141.7</v>
      </c>
      <c r="M96" s="4">
        <f t="shared" si="12"/>
        <v>1237.7999999999993</v>
      </c>
      <c r="N96" s="3">
        <v>31379.5</v>
      </c>
    </row>
    <row r="97" spans="1:14" s="28" customFormat="1" ht="28.5">
      <c r="A97" s="43" t="s">
        <v>244</v>
      </c>
      <c r="B97" s="54" t="s">
        <v>70</v>
      </c>
      <c r="C97" s="45" t="s">
        <v>134</v>
      </c>
      <c r="D97" s="8">
        <f>D98</f>
        <v>511864.2</v>
      </c>
      <c r="E97" s="9">
        <f t="shared" si="13"/>
        <v>0</v>
      </c>
      <c r="F97" s="8">
        <f>F98</f>
        <v>511864.2</v>
      </c>
      <c r="G97" s="9">
        <f t="shared" si="14"/>
        <v>0</v>
      </c>
      <c r="H97" s="8">
        <f>H98</f>
        <v>511864.2</v>
      </c>
      <c r="I97" s="9">
        <f t="shared" si="15"/>
        <v>0</v>
      </c>
      <c r="J97" s="8">
        <f>J98</f>
        <v>511864.2</v>
      </c>
      <c r="K97" s="9">
        <f t="shared" si="15"/>
        <v>0</v>
      </c>
      <c r="L97" s="8">
        <v>511864.2</v>
      </c>
      <c r="M97" s="9">
        <f t="shared" si="12"/>
        <v>0</v>
      </c>
      <c r="N97" s="8">
        <v>511864.2</v>
      </c>
    </row>
    <row r="98" spans="1:14" ht="30">
      <c r="A98" s="22" t="s">
        <v>245</v>
      </c>
      <c r="B98" s="52" t="s">
        <v>71</v>
      </c>
      <c r="C98" s="47" t="s">
        <v>135</v>
      </c>
      <c r="D98" s="3">
        <v>511864.2</v>
      </c>
      <c r="E98" s="4">
        <f>F98-D98</f>
        <v>0</v>
      </c>
      <c r="F98" s="3">
        <v>511864.2</v>
      </c>
      <c r="G98" s="4">
        <f>H98-F98</f>
        <v>0</v>
      </c>
      <c r="H98" s="3">
        <v>511864.2</v>
      </c>
      <c r="I98" s="4">
        <f>J98-H98</f>
        <v>0</v>
      </c>
      <c r="J98" s="3">
        <v>511864.2</v>
      </c>
      <c r="K98" s="4">
        <f>L98-J98</f>
        <v>0</v>
      </c>
      <c r="L98" s="3">
        <v>511864.2</v>
      </c>
      <c r="M98" s="4">
        <f>N98-L98</f>
        <v>0</v>
      </c>
      <c r="N98" s="3">
        <v>511864.2</v>
      </c>
    </row>
    <row r="99" spans="1:14" s="28" customFormat="1" ht="42" customHeight="1">
      <c r="A99" s="43" t="s">
        <v>246</v>
      </c>
      <c r="B99" s="54" t="s">
        <v>72</v>
      </c>
      <c r="C99" s="45" t="s">
        <v>136</v>
      </c>
      <c r="D99" s="8">
        <f>D100+D101+D102</f>
        <v>7077397.1</v>
      </c>
      <c r="E99" s="9">
        <f>F99-D99</f>
        <v>0</v>
      </c>
      <c r="F99" s="8">
        <f>F100+F101+F102</f>
        <v>7077397.1</v>
      </c>
      <c r="G99" s="9">
        <f>H99-F99</f>
        <v>0</v>
      </c>
      <c r="H99" s="8">
        <f>H100+H101+H102</f>
        <v>7077397.1</v>
      </c>
      <c r="I99" s="9">
        <f>J99-H99</f>
        <v>328377.0999999996</v>
      </c>
      <c r="J99" s="8">
        <f>J100+J101+J102</f>
        <v>7405774.199999999</v>
      </c>
      <c r="K99" s="9">
        <f>L99-J99</f>
        <v>308909.50000000093</v>
      </c>
      <c r="L99" s="8">
        <v>7714683.7</v>
      </c>
      <c r="M99" s="9">
        <f>N99-L99</f>
        <v>701508.2000000002</v>
      </c>
      <c r="N99" s="8">
        <v>8416191.9</v>
      </c>
    </row>
    <row r="100" spans="1:14" ht="45.75" customHeight="1">
      <c r="A100" s="22" t="s">
        <v>247</v>
      </c>
      <c r="B100" s="52" t="s">
        <v>73</v>
      </c>
      <c r="C100" s="47" t="s">
        <v>137</v>
      </c>
      <c r="D100" s="3">
        <v>5215619</v>
      </c>
      <c r="E100" s="4">
        <f>F100-D100</f>
        <v>0</v>
      </c>
      <c r="F100" s="3">
        <v>5215619</v>
      </c>
      <c r="G100" s="4">
        <f>H100-F100</f>
        <v>0</v>
      </c>
      <c r="H100" s="3">
        <v>5215619</v>
      </c>
      <c r="I100" s="4">
        <f>J100-H100</f>
        <v>0</v>
      </c>
      <c r="J100" s="3">
        <v>5215619</v>
      </c>
      <c r="K100" s="4">
        <f>L100-J100</f>
        <v>0</v>
      </c>
      <c r="L100" s="3">
        <v>5215619</v>
      </c>
      <c r="M100" s="4">
        <f>N100-L100</f>
        <v>0</v>
      </c>
      <c r="N100" s="3">
        <v>5215619</v>
      </c>
    </row>
    <row r="101" spans="1:14" ht="15">
      <c r="A101" s="22" t="s">
        <v>248</v>
      </c>
      <c r="B101" s="52" t="s">
        <v>74</v>
      </c>
      <c r="C101" s="47" t="s">
        <v>138</v>
      </c>
      <c r="D101" s="3">
        <v>1330376</v>
      </c>
      <c r="E101" s="4">
        <f>F101-D101</f>
        <v>0</v>
      </c>
      <c r="F101" s="3">
        <v>1330376</v>
      </c>
      <c r="G101" s="4">
        <f>H101-F101</f>
        <v>0</v>
      </c>
      <c r="H101" s="3">
        <v>1330376</v>
      </c>
      <c r="I101" s="4">
        <f>J101-H101</f>
        <v>328377.1000000001</v>
      </c>
      <c r="J101" s="3">
        <v>1658753.1</v>
      </c>
      <c r="K101" s="4">
        <f>L101-J101</f>
        <v>150408.7999999998</v>
      </c>
      <c r="L101" s="3">
        <v>1809161.9</v>
      </c>
      <c r="M101" s="4">
        <f>N101-L101</f>
        <v>651023.5</v>
      </c>
      <c r="N101" s="3">
        <v>2460185.4</v>
      </c>
    </row>
    <row r="102" spans="1:14" ht="30">
      <c r="A102" s="22" t="s">
        <v>249</v>
      </c>
      <c r="B102" s="52" t="s">
        <v>75</v>
      </c>
      <c r="C102" s="47" t="s">
        <v>139</v>
      </c>
      <c r="D102" s="3">
        <v>531402.1</v>
      </c>
      <c r="E102" s="4">
        <f>F102-D102</f>
        <v>0</v>
      </c>
      <c r="F102" s="3">
        <v>531402.1</v>
      </c>
      <c r="G102" s="4">
        <f>H102-F102</f>
        <v>0</v>
      </c>
      <c r="H102" s="3">
        <v>531402.1</v>
      </c>
      <c r="I102" s="4">
        <f>J102-H102</f>
        <v>0</v>
      </c>
      <c r="J102" s="3">
        <v>531402.1</v>
      </c>
      <c r="K102" s="4">
        <f>L102-J102</f>
        <v>158500.70000000007</v>
      </c>
      <c r="L102" s="3">
        <v>689902.8</v>
      </c>
      <c r="M102" s="4">
        <f>N102-L102</f>
        <v>50484.69999999995</v>
      </c>
      <c r="N102" s="3">
        <v>740387.5</v>
      </c>
    </row>
    <row r="103" spans="1:14" s="56" customFormat="1" ht="20.25" customHeight="1">
      <c r="A103" s="18" t="s">
        <v>143</v>
      </c>
      <c r="B103" s="19" t="s">
        <v>142</v>
      </c>
      <c r="C103" s="20"/>
      <c r="D103" s="2">
        <f aca="true" t="shared" si="16" ref="D103:J103">D5-D31</f>
        <v>-7315894.099999994</v>
      </c>
      <c r="E103" s="2">
        <f t="shared" si="16"/>
        <v>-1309389.299999997</v>
      </c>
      <c r="F103" s="2">
        <f t="shared" si="16"/>
        <v>-8625283.399999991</v>
      </c>
      <c r="G103" s="2">
        <f t="shared" si="16"/>
        <v>-1457756.900000006</v>
      </c>
      <c r="H103" s="2">
        <f t="shared" si="16"/>
        <v>-10083040.299999997</v>
      </c>
      <c r="I103" s="2">
        <f t="shared" si="16"/>
        <v>-3.166496753692627E-08</v>
      </c>
      <c r="J103" s="2">
        <f t="shared" si="16"/>
        <v>-10083040.300000027</v>
      </c>
      <c r="K103" s="2">
        <f>K5-K31</f>
        <v>2.8870999813079834E-08</v>
      </c>
      <c r="L103" s="2">
        <f>L5-L31</f>
        <v>-10083040.299999997</v>
      </c>
      <c r="M103" s="2">
        <f>M5-M31</f>
        <v>-1.5832483768463135E-08</v>
      </c>
      <c r="N103" s="2">
        <f>N5-N31</f>
        <v>-10083040.299999997</v>
      </c>
    </row>
  </sheetData>
  <sheetProtection/>
  <mergeCells count="3">
    <mergeCell ref="A4:B4"/>
    <mergeCell ref="A1:F1"/>
    <mergeCell ref="A2:H2"/>
  </mergeCells>
  <printOptions/>
  <pageMargins left="0.11811023622047245" right="0.11811023622047245" top="0.15748031496062992" bottom="0.15748031496062992" header="0.31496062992125984" footer="0.31496062992125984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2023-11-13T01:58:52Z</dcterms:modified>
  <cp:category/>
  <cp:version/>
  <cp:contentType/>
  <cp:contentStatus/>
</cp:coreProperties>
</file>