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240" windowHeight="12330" activeTab="0"/>
  </bookViews>
  <sheets>
    <sheet name="Прогноз осн характеристик" sheetId="1" r:id="rId1"/>
  </sheets>
  <definedNames>
    <definedName name="_xlnm.Print_Area" localSheetId="0">'Прогноз осн характеристик'!$A$1:$G$50</definedName>
  </definedNames>
  <calcPr fullCalcOnLoad="1"/>
</workbook>
</file>

<file path=xl/sharedStrings.xml><?xml version="1.0" encoding="utf-8"?>
<sst xmlns="http://schemas.openxmlformats.org/spreadsheetml/2006/main" count="76" uniqueCount="44">
  <si>
    <t xml:space="preserve"> млн. рублей</t>
  </si>
  <si>
    <t>№ п/п</t>
  </si>
  <si>
    <t>Наименование показателя</t>
  </si>
  <si>
    <t>1.1</t>
  </si>
  <si>
    <t>в том числе:</t>
  </si>
  <si>
    <t>1.2</t>
  </si>
  <si>
    <t>Консолидированный бюджет</t>
  </si>
  <si>
    <t>Доходы</t>
  </si>
  <si>
    <t>налоговые и неналоговые доходы</t>
  </si>
  <si>
    <t>безвозмездные поступления</t>
  </si>
  <si>
    <t>Расходы</t>
  </si>
  <si>
    <t>Дефицит (-), профицит (+)</t>
  </si>
  <si>
    <t>1.1.1</t>
  </si>
  <si>
    <t>1.1.2</t>
  </si>
  <si>
    <t>1.3</t>
  </si>
  <si>
    <t>Краевой бюджет</t>
  </si>
  <si>
    <t>2.1</t>
  </si>
  <si>
    <t>2.1.1</t>
  </si>
  <si>
    <t>2.1.2</t>
  </si>
  <si>
    <t>2.2</t>
  </si>
  <si>
    <t>2.3</t>
  </si>
  <si>
    <t>Бюджеты муниципальных образований</t>
  </si>
  <si>
    <t>3.1</t>
  </si>
  <si>
    <t>3.1.1</t>
  </si>
  <si>
    <t>3.1.2</t>
  </si>
  <si>
    <t>3.2</t>
  </si>
  <si>
    <t>3.3</t>
  </si>
  <si>
    <t>Бюджет территориального фонда обязательного медицинского страхования</t>
  </si>
  <si>
    <t>4.1</t>
  </si>
  <si>
    <t>4.1.1</t>
  </si>
  <si>
    <t>4.1.2</t>
  </si>
  <si>
    <t>4.2</t>
  </si>
  <si>
    <t>4.3</t>
  </si>
  <si>
    <t>суммы, подлежащие исключению</t>
  </si>
  <si>
    <t>Прогноз
на 2025 год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</si>
  <si>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</si>
  <si>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</si>
  <si>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</si>
  <si>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</si>
  <si>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Прогноз основных характеристик консолидированного бюджета Забайкальского края, краевого бюджета и свода бюджетов муниципальных образований, а также бюджета территориального фонда обязательного медицинского страхования на 2024 год и плановый период 2025 и 2026 годов</t>
  </si>
  <si>
    <t xml:space="preserve">Фактическое исполнение
2022 года </t>
  </si>
  <si>
    <t>Прогноз 
на 2024 год</t>
  </si>
  <si>
    <t>Прогноз
на 2026 год</t>
  </si>
  <si>
    <t xml:space="preserve">Уточненный план 
2023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</si>
</sst>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C000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49" fontId="42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 indent="1"/>
    </xf>
    <xf numFmtId="172" fontId="42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left" vertical="center" wrapText="1" indent="1"/>
    </xf>
    <xf numFmtId="172" fontId="43" fillId="33" borderId="11" xfId="0" applyNumberFormat="1" applyFont="1" applyFill="1" applyBorder="1" applyAlignment="1">
      <alignment horizontal="right" vertical="center"/>
    </xf>
    <xf numFmtId="172" fontId="42" fillId="33" borderId="11" xfId="0" applyNumberFormat="1" applyFont="1" applyFill="1" applyBorder="1" applyAlignment="1">
      <alignment horizontal="right" vertical="center"/>
    </xf>
    <xf numFmtId="172" fontId="44" fillId="33" borderId="11" xfId="0" applyNumberFormat="1" applyFont="1" applyFill="1" applyBorder="1" applyAlignment="1">
      <alignment horizontal="right" vertical="center"/>
    </xf>
    <xf numFmtId="0" fontId="43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172" fontId="43" fillId="0" borderId="11" xfId="0" applyNumberFormat="1" applyFont="1" applyFill="1" applyBorder="1" applyAlignment="1">
      <alignment horizontal="right" vertical="center"/>
    </xf>
    <xf numFmtId="172" fontId="2" fillId="0" borderId="11" xfId="0" applyNumberFormat="1" applyFont="1" applyFill="1" applyBorder="1" applyAlignment="1">
      <alignment horizontal="right" vertical="center"/>
    </xf>
    <xf numFmtId="172" fontId="44" fillId="0" borderId="11" xfId="0" applyNumberFormat="1" applyFont="1" applyFill="1" applyBorder="1" applyAlignment="1">
      <alignment vertical="center" wrapText="1"/>
    </xf>
    <xf numFmtId="172" fontId="44" fillId="0" borderId="11" xfId="0" applyNumberFormat="1" applyFont="1" applyFill="1" applyBorder="1" applyAlignment="1">
      <alignment horizontal="right" vertical="center" wrapText="1"/>
    </xf>
    <xf numFmtId="172" fontId="44" fillId="0" borderId="11" xfId="0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view="pageBreakPreview" zoomScale="70" zoomScaleNormal="70" zoomScaleSheetLayoutView="70" zoomScalePageLayoutView="0" workbookViewId="0" topLeftCell="A1">
      <selection activeCell="A1" sqref="A1:G1"/>
    </sheetView>
  </sheetViews>
  <sheetFormatPr defaultColWidth="9.140625" defaultRowHeight="15"/>
  <cols>
    <col min="1" max="1" width="5.00390625" style="1" customWidth="1"/>
    <col min="2" max="2" width="56.8515625" style="1" customWidth="1"/>
    <col min="3" max="3" width="18.28125" style="3" customWidth="1"/>
    <col min="4" max="4" width="20.28125" style="3" customWidth="1"/>
    <col min="5" max="7" width="16.7109375" style="1" customWidth="1"/>
    <col min="8" max="8" width="13.8515625" style="3" customWidth="1"/>
    <col min="9" max="9" width="9.8515625" style="3" bestFit="1" customWidth="1"/>
    <col min="10" max="10" width="10.8515625" style="3" customWidth="1"/>
    <col min="11" max="11" width="10.421875" style="3" bestFit="1" customWidth="1"/>
    <col min="12" max="12" width="11.28125" style="3" customWidth="1"/>
    <col min="13" max="16384" width="9.140625" style="1" customWidth="1"/>
  </cols>
  <sheetData>
    <row r="1" spans="1:7" ht="69.75" customHeight="1">
      <c r="A1" s="26" t="s">
        <v>39</v>
      </c>
      <c r="B1" s="27"/>
      <c r="C1" s="27"/>
      <c r="D1" s="27"/>
      <c r="E1" s="27"/>
      <c r="F1" s="27"/>
      <c r="G1" s="27"/>
    </row>
    <row r="2" spans="1:7" ht="15.75">
      <c r="A2" s="9"/>
      <c r="B2" s="9"/>
      <c r="C2" s="9"/>
      <c r="D2" s="9"/>
      <c r="E2" s="9"/>
      <c r="F2" s="9"/>
      <c r="G2" s="4" t="s">
        <v>0</v>
      </c>
    </row>
    <row r="3" spans="1:7" ht="56.25" customHeight="1">
      <c r="A3" s="10" t="s">
        <v>1</v>
      </c>
      <c r="B3" s="10" t="s">
        <v>2</v>
      </c>
      <c r="C3" s="10" t="s">
        <v>40</v>
      </c>
      <c r="D3" s="10" t="s">
        <v>43</v>
      </c>
      <c r="E3" s="18" t="s">
        <v>41</v>
      </c>
      <c r="F3" s="18" t="s">
        <v>34</v>
      </c>
      <c r="G3" s="18" t="s">
        <v>42</v>
      </c>
    </row>
    <row r="4" spans="1:7" ht="15.75">
      <c r="A4" s="11">
        <v>1</v>
      </c>
      <c r="B4" s="12" t="s">
        <v>6</v>
      </c>
      <c r="C4" s="15"/>
      <c r="D4" s="15"/>
      <c r="E4" s="15"/>
      <c r="F4" s="15"/>
      <c r="G4" s="15"/>
    </row>
    <row r="5" spans="1:12" ht="15.75">
      <c r="A5" s="6" t="s">
        <v>3</v>
      </c>
      <c r="B5" s="13" t="s">
        <v>7</v>
      </c>
      <c r="C5" s="16">
        <f>C7+C9</f>
        <v>141811.2</v>
      </c>
      <c r="D5" s="16">
        <f>D7+D9</f>
        <v>149815.2</v>
      </c>
      <c r="E5" s="8">
        <f>E7+E9</f>
        <v>145869.7</v>
      </c>
      <c r="F5" s="8">
        <f>F7+F9</f>
        <v>142774.8</v>
      </c>
      <c r="G5" s="8">
        <f>G7+G9</f>
        <v>151713.9</v>
      </c>
      <c r="H5" s="5"/>
      <c r="I5" s="5"/>
      <c r="J5" s="5"/>
      <c r="K5" s="5"/>
      <c r="L5" s="5"/>
    </row>
    <row r="6" spans="1:7" ht="15.75">
      <c r="A6" s="6"/>
      <c r="B6" s="13" t="s">
        <v>4</v>
      </c>
      <c r="C6" s="16"/>
      <c r="D6" s="16"/>
      <c r="E6" s="20"/>
      <c r="F6" s="20"/>
      <c r="G6" s="20"/>
    </row>
    <row r="7" spans="1:12" s="9" customFormat="1" ht="18" customHeight="1">
      <c r="A7" s="6" t="s">
        <v>12</v>
      </c>
      <c r="B7" s="7" t="s">
        <v>8</v>
      </c>
      <c r="C7" s="16">
        <f>63642.3+C47</f>
        <v>63731.600000000006</v>
      </c>
      <c r="D7" s="16">
        <f>70930.1+D47</f>
        <v>70995.20000000001</v>
      </c>
      <c r="E7" s="8">
        <f>E17+E32+E47</f>
        <v>85875.7</v>
      </c>
      <c r="F7" s="8">
        <f>F17+F32+F47</f>
        <v>93604.9</v>
      </c>
      <c r="G7" s="8">
        <f>G17+G32+G47</f>
        <v>99517.1</v>
      </c>
      <c r="H7" s="5"/>
      <c r="I7" s="5"/>
      <c r="J7" s="5"/>
      <c r="K7" s="5"/>
      <c r="L7" s="5"/>
    </row>
    <row r="8" spans="1:12" s="9" customFormat="1" ht="18" customHeight="1">
      <c r="A8" s="6"/>
      <c r="B8" s="7" t="s">
        <v>33</v>
      </c>
      <c r="C8" s="16">
        <v>0</v>
      </c>
      <c r="D8" s="16">
        <v>0</v>
      </c>
      <c r="E8" s="8">
        <v>0</v>
      </c>
      <c r="F8" s="8">
        <v>0</v>
      </c>
      <c r="G8" s="8">
        <v>0</v>
      </c>
      <c r="H8" s="5"/>
      <c r="I8" s="5"/>
      <c r="J8" s="5"/>
      <c r="K8" s="5"/>
      <c r="L8" s="5"/>
    </row>
    <row r="9" spans="1:15" ht="15" customHeight="1">
      <c r="A9" s="6" t="s">
        <v>13</v>
      </c>
      <c r="B9" s="7" t="s">
        <v>9</v>
      </c>
      <c r="C9" s="16">
        <f>60498.9+C48-C10</f>
        <v>78079.6</v>
      </c>
      <c r="D9" s="16">
        <f>56285.7+D48-D10</f>
        <v>78820</v>
      </c>
      <c r="E9" s="8">
        <f>E19+E34-E35+E48</f>
        <v>59994</v>
      </c>
      <c r="F9" s="8">
        <f>F19+F34-F35+F48</f>
        <v>49169.899999999994</v>
      </c>
      <c r="G9" s="8">
        <f>G19+G34-G35+G48</f>
        <v>52196.799999999996</v>
      </c>
      <c r="H9" s="5"/>
      <c r="I9" s="5"/>
      <c r="J9" s="5"/>
      <c r="K9" s="5"/>
      <c r="L9" s="5"/>
      <c r="M9" s="2"/>
      <c r="N9" s="2"/>
      <c r="O9" s="2"/>
    </row>
    <row r="10" spans="1:12" ht="15" customHeight="1">
      <c r="A10" s="6"/>
      <c r="B10" s="7" t="s">
        <v>33</v>
      </c>
      <c r="C10" s="16">
        <v>60.2</v>
      </c>
      <c r="D10" s="16">
        <v>0</v>
      </c>
      <c r="E10" s="8">
        <v>0</v>
      </c>
      <c r="F10" s="8">
        <v>0</v>
      </c>
      <c r="G10" s="8">
        <v>0</v>
      </c>
      <c r="H10" s="5"/>
      <c r="I10" s="5"/>
      <c r="J10" s="5"/>
      <c r="K10" s="5"/>
      <c r="L10" s="5"/>
    </row>
    <row r="11" spans="1:13" ht="15" customHeight="1">
      <c r="A11" s="6" t="s">
        <v>5</v>
      </c>
      <c r="B11" s="7" t="s">
        <v>10</v>
      </c>
      <c r="C11" s="16">
        <f>127094.3+C49-C12</f>
        <v>147268.09999999998</v>
      </c>
      <c r="D11" s="16">
        <f>142192.9+D49-D12</f>
        <v>164845.1</v>
      </c>
      <c r="E11" s="8">
        <f>E26+E41-E27+E49</f>
        <v>153831.49999999997</v>
      </c>
      <c r="F11" s="8">
        <f>F26+F41-F27+F49</f>
        <v>142361.6</v>
      </c>
      <c r="G11" s="8">
        <f>G26+G41-G27+G49</f>
        <v>147310.1</v>
      </c>
      <c r="H11" s="5"/>
      <c r="I11" s="5"/>
      <c r="J11" s="5"/>
      <c r="K11" s="5"/>
      <c r="L11" s="5"/>
      <c r="M11" s="2"/>
    </row>
    <row r="12" spans="1:12" ht="15" customHeight="1">
      <c r="A12" s="6"/>
      <c r="B12" s="7" t="s">
        <v>33</v>
      </c>
      <c r="C12" s="16">
        <v>60.2</v>
      </c>
      <c r="D12" s="16">
        <v>0</v>
      </c>
      <c r="E12" s="8">
        <v>0</v>
      </c>
      <c r="F12" s="8">
        <v>0</v>
      </c>
      <c r="G12" s="8">
        <v>0</v>
      </c>
      <c r="H12" s="5"/>
      <c r="I12" s="5"/>
      <c r="J12" s="5"/>
      <c r="K12" s="5"/>
      <c r="L12" s="5"/>
    </row>
    <row r="13" spans="1:12" ht="15" customHeight="1">
      <c r="A13" s="6" t="s">
        <v>14</v>
      </c>
      <c r="B13" s="7" t="s">
        <v>11</v>
      </c>
      <c r="C13" s="16">
        <f>C5-C11</f>
        <v>-5456.899999999965</v>
      </c>
      <c r="D13" s="16">
        <f>D5-D11</f>
        <v>-15029.899999999994</v>
      </c>
      <c r="E13" s="8">
        <f>E5-E11</f>
        <v>-7961.799999999959</v>
      </c>
      <c r="F13" s="8">
        <f>F5-F11</f>
        <v>413.19999999998254</v>
      </c>
      <c r="G13" s="8">
        <f>G5-G11</f>
        <v>4403.799999999988</v>
      </c>
      <c r="H13" s="5"/>
      <c r="I13" s="5"/>
      <c r="J13" s="5"/>
      <c r="K13" s="5"/>
      <c r="L13" s="5"/>
    </row>
    <row r="14" spans="1:7" ht="15.75">
      <c r="A14" s="11">
        <v>2</v>
      </c>
      <c r="B14" s="12" t="s">
        <v>15</v>
      </c>
      <c r="C14" s="15"/>
      <c r="D14" s="15"/>
      <c r="E14" s="21"/>
      <c r="F14" s="21"/>
      <c r="G14" s="21"/>
    </row>
    <row r="15" spans="1:7" ht="15.75">
      <c r="A15" s="6" t="s">
        <v>16</v>
      </c>
      <c r="B15" s="13" t="s">
        <v>7</v>
      </c>
      <c r="C15" s="16">
        <f>C17+C19</f>
        <v>110078.8</v>
      </c>
      <c r="D15" s="16">
        <f>D17+D19</f>
        <v>112448.5</v>
      </c>
      <c r="E15" s="8">
        <f>E17+E19</f>
        <v>103048.7</v>
      </c>
      <c r="F15" s="8">
        <v>96890.5</v>
      </c>
      <c r="G15" s="8">
        <v>102763.1</v>
      </c>
    </row>
    <row r="16" spans="1:13" ht="15" customHeight="1">
      <c r="A16" s="6"/>
      <c r="B16" s="13" t="s">
        <v>4</v>
      </c>
      <c r="C16" s="16"/>
      <c r="D16" s="16"/>
      <c r="E16" s="8"/>
      <c r="F16" s="8"/>
      <c r="G16" s="8"/>
      <c r="M16" s="19"/>
    </row>
    <row r="17" spans="1:13" s="9" customFormat="1" ht="15" customHeight="1">
      <c r="A17" s="6" t="s">
        <v>17</v>
      </c>
      <c r="B17" s="7" t="s">
        <v>8</v>
      </c>
      <c r="C17" s="16">
        <v>49575.5</v>
      </c>
      <c r="D17" s="16">
        <v>56175.8</v>
      </c>
      <c r="E17" s="8">
        <v>69124.9</v>
      </c>
      <c r="F17" s="8">
        <f>F15-F19</f>
        <v>75599.9</v>
      </c>
      <c r="G17" s="8">
        <f>G15-G19</f>
        <v>80285.5</v>
      </c>
      <c r="H17" s="3"/>
      <c r="I17" s="3"/>
      <c r="J17" s="3"/>
      <c r="K17" s="3"/>
      <c r="L17" s="3"/>
      <c r="M17" s="19"/>
    </row>
    <row r="18" spans="1:13" s="9" customFormat="1" ht="15" customHeight="1">
      <c r="A18" s="6"/>
      <c r="B18" s="7" t="s">
        <v>33</v>
      </c>
      <c r="C18" s="16">
        <f>1.9-C33</f>
        <v>0.7</v>
      </c>
      <c r="D18" s="16">
        <f>2.8-D33</f>
        <v>0.6999999999999997</v>
      </c>
      <c r="E18" s="8">
        <v>0</v>
      </c>
      <c r="F18" s="8">
        <v>0</v>
      </c>
      <c r="G18" s="8">
        <v>0</v>
      </c>
      <c r="H18" s="3"/>
      <c r="I18" s="3"/>
      <c r="J18" s="3"/>
      <c r="K18" s="3"/>
      <c r="L18" s="3"/>
      <c r="M18" s="19"/>
    </row>
    <row r="19" spans="1:13" ht="15" customHeight="1">
      <c r="A19" s="6" t="s">
        <v>18</v>
      </c>
      <c r="B19" s="7" t="s">
        <v>9</v>
      </c>
      <c r="C19" s="16">
        <v>60503.3</v>
      </c>
      <c r="D19" s="16">
        <v>56272.7</v>
      </c>
      <c r="E19" s="8">
        <v>33923.8</v>
      </c>
      <c r="F19" s="8">
        <v>21290.6</v>
      </c>
      <c r="G19" s="8">
        <v>22477.6</v>
      </c>
      <c r="M19" s="19"/>
    </row>
    <row r="20" spans="1:13" ht="15" customHeight="1">
      <c r="A20" s="6"/>
      <c r="B20" s="7" t="s">
        <v>33</v>
      </c>
      <c r="C20" s="16">
        <f>38281-C35</f>
        <v>47.5</v>
      </c>
      <c r="D20" s="16">
        <f>44630.4-D35</f>
        <v>0</v>
      </c>
      <c r="E20" s="22">
        <v>0</v>
      </c>
      <c r="F20" s="22">
        <v>0</v>
      </c>
      <c r="G20" s="22">
        <v>0</v>
      </c>
      <c r="J20" s="5"/>
      <c r="K20" s="5"/>
      <c r="L20" s="5"/>
      <c r="M20" s="19"/>
    </row>
    <row r="21" spans="1:13" ht="15" customHeight="1">
      <c r="A21" s="6"/>
      <c r="B21" s="14" t="s">
        <v>4</v>
      </c>
      <c r="C21" s="15"/>
      <c r="D21" s="15"/>
      <c r="E21" s="21"/>
      <c r="F21" s="21"/>
      <c r="G21" s="21"/>
      <c r="J21" s="5"/>
      <c r="K21" s="5"/>
      <c r="L21" s="5"/>
      <c r="M21" s="19"/>
    </row>
    <row r="22" spans="1:13" ht="33.75" customHeight="1">
      <c r="A22" s="6"/>
      <c r="B22" s="14" t="s">
        <v>35</v>
      </c>
      <c r="C22" s="17">
        <v>16669.1</v>
      </c>
      <c r="D22" s="17">
        <v>16193.4</v>
      </c>
      <c r="E22" s="23">
        <v>14839.2</v>
      </c>
      <c r="F22" s="23">
        <v>10524.3</v>
      </c>
      <c r="G22" s="23">
        <v>10524.3</v>
      </c>
      <c r="J22" s="5"/>
      <c r="K22" s="5"/>
      <c r="L22" s="5"/>
      <c r="M22" s="19"/>
    </row>
    <row r="23" spans="1:13" ht="34.5" customHeight="1">
      <c r="A23" s="6"/>
      <c r="B23" s="14" t="s">
        <v>36</v>
      </c>
      <c r="C23" s="17">
        <v>25638.6</v>
      </c>
      <c r="D23" s="17">
        <v>25377.3</v>
      </c>
      <c r="E23" s="23">
        <v>15690.7</v>
      </c>
      <c r="F23" s="23">
        <v>7466.4</v>
      </c>
      <c r="G23" s="23">
        <v>8613.8</v>
      </c>
      <c r="M23" s="19"/>
    </row>
    <row r="24" spans="1:13" ht="33" customHeight="1">
      <c r="A24" s="6"/>
      <c r="B24" s="14" t="s">
        <v>37</v>
      </c>
      <c r="C24" s="17">
        <v>5847.9</v>
      </c>
      <c r="D24" s="17">
        <v>3761.9</v>
      </c>
      <c r="E24" s="24">
        <v>2329.1</v>
      </c>
      <c r="F24" s="24">
        <v>2233.6</v>
      </c>
      <c r="G24" s="24">
        <v>2270.8</v>
      </c>
      <c r="M24" s="19"/>
    </row>
    <row r="25" spans="1:13" ht="23.25" customHeight="1">
      <c r="A25" s="6"/>
      <c r="B25" s="14" t="s">
        <v>38</v>
      </c>
      <c r="C25" s="17">
        <v>11095.3</v>
      </c>
      <c r="D25" s="17">
        <v>9730.1</v>
      </c>
      <c r="E25" s="24">
        <v>1064.8</v>
      </c>
      <c r="F25" s="24">
        <v>1066.3</v>
      </c>
      <c r="G25" s="24">
        <v>1068.7</v>
      </c>
      <c r="M25" s="19"/>
    </row>
    <row r="26" spans="1:13" ht="15" customHeight="1">
      <c r="A26" s="6" t="s">
        <v>19</v>
      </c>
      <c r="B26" s="7" t="s">
        <v>10</v>
      </c>
      <c r="C26" s="16">
        <v>113357.7</v>
      </c>
      <c r="D26" s="16">
        <v>126394.3</v>
      </c>
      <c r="E26" s="8">
        <v>110883.69999999998</v>
      </c>
      <c r="F26" s="8">
        <f>96340.5</f>
        <v>96340.5</v>
      </c>
      <c r="G26" s="8">
        <v>98213.10000000002</v>
      </c>
      <c r="M26" s="19"/>
    </row>
    <row r="27" spans="1:13" ht="15" customHeight="1">
      <c r="A27" s="6"/>
      <c r="B27" s="7" t="s">
        <v>33</v>
      </c>
      <c r="C27" s="16">
        <f>38282.9-C42</f>
        <v>34947.5</v>
      </c>
      <c r="D27" s="16">
        <f>44633.2-D42</f>
        <v>40673.2</v>
      </c>
      <c r="E27" s="22">
        <v>35097.6</v>
      </c>
      <c r="F27" s="22">
        <v>26962.8</v>
      </c>
      <c r="G27" s="22">
        <v>26014.8</v>
      </c>
      <c r="M27" s="19"/>
    </row>
    <row r="28" spans="1:13" ht="15.75">
      <c r="A28" s="6" t="s">
        <v>20</v>
      </c>
      <c r="B28" s="7" t="s">
        <v>11</v>
      </c>
      <c r="C28" s="16">
        <f>C15-C26</f>
        <v>-3278.899999999994</v>
      </c>
      <c r="D28" s="16">
        <f>D15-D26</f>
        <v>-13945.800000000003</v>
      </c>
      <c r="E28" s="8">
        <f>E15-E26</f>
        <v>-7834.999999999985</v>
      </c>
      <c r="F28" s="8">
        <f>F15-F26</f>
        <v>550</v>
      </c>
      <c r="G28" s="8">
        <f>G15-G26</f>
        <v>4549.999999999985</v>
      </c>
      <c r="M28" s="19"/>
    </row>
    <row r="29" spans="1:13" ht="15.75">
      <c r="A29" s="11">
        <v>3</v>
      </c>
      <c r="B29" s="12" t="s">
        <v>21</v>
      </c>
      <c r="C29" s="15"/>
      <c r="D29" s="15"/>
      <c r="E29" s="21"/>
      <c r="F29" s="21"/>
      <c r="G29" s="21"/>
      <c r="M29" s="19"/>
    </row>
    <row r="30" spans="1:13" ht="17.25" customHeight="1">
      <c r="A30" s="6" t="s">
        <v>22</v>
      </c>
      <c r="B30" s="13" t="s">
        <v>7</v>
      </c>
      <c r="C30" s="16">
        <f>C32+C34</f>
        <v>52345.299999999996</v>
      </c>
      <c r="D30" s="16">
        <f>D32+D34</f>
        <v>59400.5</v>
      </c>
      <c r="E30" s="8">
        <f>E32+E34</f>
        <v>51776.6</v>
      </c>
      <c r="F30" s="8">
        <f>F32+F34</f>
        <v>44967.8</v>
      </c>
      <c r="G30" s="8">
        <f>G32+G34</f>
        <v>45246.40000000001</v>
      </c>
      <c r="M30" s="19"/>
    </row>
    <row r="31" spans="1:13" ht="17.25" customHeight="1">
      <c r="A31" s="6"/>
      <c r="B31" s="13" t="s">
        <v>4</v>
      </c>
      <c r="C31" s="16"/>
      <c r="D31" s="16"/>
      <c r="E31" s="8"/>
      <c r="F31" s="8"/>
      <c r="G31" s="8"/>
      <c r="M31" s="19"/>
    </row>
    <row r="32" spans="1:13" s="9" customFormat="1" ht="17.25" customHeight="1">
      <c r="A32" s="6" t="s">
        <v>23</v>
      </c>
      <c r="B32" s="7" t="s">
        <v>8</v>
      </c>
      <c r="C32" s="16">
        <f>939.2+4415.7+6901.7+1434.8+377.3</f>
        <v>14068.699999999997</v>
      </c>
      <c r="D32" s="16">
        <f>1745.9+4319.1+6878.6+1468.2+345.3</f>
        <v>14757.1</v>
      </c>
      <c r="E32" s="8">
        <f>85803.9-69124.9</f>
        <v>16679</v>
      </c>
      <c r="F32" s="8">
        <f>93604.9-75599.9</f>
        <v>18005</v>
      </c>
      <c r="G32" s="8">
        <f>99517.1-80285.5</f>
        <v>19231.600000000006</v>
      </c>
      <c r="H32" s="5"/>
      <c r="I32" s="3"/>
      <c r="J32" s="3"/>
      <c r="K32" s="3"/>
      <c r="L32" s="3"/>
      <c r="M32" s="19"/>
    </row>
    <row r="33" spans="1:13" s="9" customFormat="1" ht="17.25" customHeight="1">
      <c r="A33" s="6"/>
      <c r="B33" s="7" t="s">
        <v>33</v>
      </c>
      <c r="C33" s="16">
        <v>1.2</v>
      </c>
      <c r="D33" s="16">
        <v>2.1</v>
      </c>
      <c r="E33" s="8">
        <v>0</v>
      </c>
      <c r="F33" s="8">
        <v>0</v>
      </c>
      <c r="G33" s="8">
        <v>0</v>
      </c>
      <c r="H33" s="5"/>
      <c r="I33" s="3"/>
      <c r="J33" s="3"/>
      <c r="K33" s="3"/>
      <c r="L33" s="3"/>
      <c r="M33" s="19"/>
    </row>
    <row r="34" spans="1:13" ht="17.25" customHeight="1">
      <c r="A34" s="6" t="s">
        <v>24</v>
      </c>
      <c r="B34" s="7" t="s">
        <v>9</v>
      </c>
      <c r="C34" s="16">
        <f>1170.7+11976.2+21645.1+1370.7+2113.9</f>
        <v>38276.6</v>
      </c>
      <c r="D34" s="16">
        <v>44643.4</v>
      </c>
      <c r="E34" s="22">
        <v>35097.6</v>
      </c>
      <c r="F34" s="22">
        <v>26962.8</v>
      </c>
      <c r="G34" s="22">
        <v>26014.8</v>
      </c>
      <c r="H34" s="5"/>
      <c r="I34" s="5"/>
      <c r="M34" s="19"/>
    </row>
    <row r="35" spans="1:13" ht="17.25" customHeight="1">
      <c r="A35" s="6"/>
      <c r="B35" s="7" t="s">
        <v>33</v>
      </c>
      <c r="C35" s="16">
        <v>38233.5</v>
      </c>
      <c r="D35" s="16">
        <v>44630.4</v>
      </c>
      <c r="E35" s="8">
        <v>35097.6</v>
      </c>
      <c r="F35" s="8">
        <v>26962.8</v>
      </c>
      <c r="G35" s="8">
        <v>26014.8</v>
      </c>
      <c r="H35" s="5"/>
      <c r="I35" s="5"/>
      <c r="M35" s="19"/>
    </row>
    <row r="36" spans="1:13" ht="17.25" customHeight="1">
      <c r="A36" s="6"/>
      <c r="B36" s="14" t="s">
        <v>4</v>
      </c>
      <c r="C36" s="17"/>
      <c r="D36" s="17"/>
      <c r="E36" s="25"/>
      <c r="F36" s="25"/>
      <c r="G36" s="25"/>
      <c r="H36" s="5"/>
      <c r="I36" s="5"/>
      <c r="M36" s="19"/>
    </row>
    <row r="37" spans="1:13" ht="41.25" customHeight="1">
      <c r="A37" s="6"/>
      <c r="B37" s="14" t="s">
        <v>35</v>
      </c>
      <c r="C37" s="17">
        <f>258.7+800+5221.8+186.1+851.1</f>
        <v>7317.700000000001</v>
      </c>
      <c r="D37" s="17">
        <v>8040.8</v>
      </c>
      <c r="E37" s="25">
        <v>7538.3</v>
      </c>
      <c r="F37" s="25">
        <v>5197.5</v>
      </c>
      <c r="G37" s="25">
        <v>4838.3</v>
      </c>
      <c r="H37" s="5"/>
      <c r="I37" s="5"/>
      <c r="M37" s="19"/>
    </row>
    <row r="38" spans="1:9" ht="36.75" customHeight="1">
      <c r="A38" s="6"/>
      <c r="B38" s="14" t="s">
        <v>36</v>
      </c>
      <c r="C38" s="17">
        <f>331.1+1008.6+4142.9+522.1+246.9</f>
        <v>6251.599999999999</v>
      </c>
      <c r="D38" s="17">
        <v>7343</v>
      </c>
      <c r="E38" s="25">
        <v>6197.3</v>
      </c>
      <c r="F38" s="25">
        <v>2050.9</v>
      </c>
      <c r="G38" s="25">
        <v>1767.5</v>
      </c>
      <c r="H38" s="5"/>
      <c r="I38" s="5"/>
    </row>
    <row r="39" spans="1:9" ht="33" customHeight="1">
      <c r="A39" s="6"/>
      <c r="B39" s="14" t="s">
        <v>37</v>
      </c>
      <c r="C39" s="17">
        <f>510.7+4157+9862.7+15.2+51.4</f>
        <v>14597.000000000002</v>
      </c>
      <c r="D39" s="17">
        <v>14920.5</v>
      </c>
      <c r="E39" s="25">
        <v>18243.8</v>
      </c>
      <c r="F39" s="25">
        <v>17662.6</v>
      </c>
      <c r="G39" s="25">
        <v>17458.2</v>
      </c>
      <c r="H39" s="5"/>
      <c r="I39" s="5"/>
    </row>
    <row r="40" spans="1:9" ht="17.25" customHeight="1">
      <c r="A40" s="6"/>
      <c r="B40" s="14" t="s">
        <v>38</v>
      </c>
      <c r="C40" s="17">
        <f>68.1+6014.8+2404.5+668.7+958.5</f>
        <v>10114.600000000002</v>
      </c>
      <c r="D40" s="17">
        <v>14326.1</v>
      </c>
      <c r="E40" s="25">
        <v>3118.2</v>
      </c>
      <c r="F40" s="25">
        <v>2051.8</v>
      </c>
      <c r="G40" s="25">
        <v>1950.8</v>
      </c>
      <c r="H40" s="5"/>
      <c r="I40" s="5"/>
    </row>
    <row r="41" spans="1:8" ht="15.75">
      <c r="A41" s="6" t="s">
        <v>25</v>
      </c>
      <c r="B41" s="7" t="s">
        <v>10</v>
      </c>
      <c r="C41" s="16">
        <f>1941.7+16205.8+28633.3+2757+2481.7</f>
        <v>52019.5</v>
      </c>
      <c r="D41" s="16">
        <v>60431.8</v>
      </c>
      <c r="E41" s="8">
        <f>51776.6+126.8</f>
        <v>51903.4</v>
      </c>
      <c r="F41" s="8">
        <f>44967.8+136.8</f>
        <v>45104.600000000006</v>
      </c>
      <c r="G41" s="8">
        <f>45246.4+146.2</f>
        <v>45392.6</v>
      </c>
      <c r="H41" s="5"/>
    </row>
    <row r="42" spans="1:8" ht="15.75">
      <c r="A42" s="6"/>
      <c r="B42" s="7" t="s">
        <v>33</v>
      </c>
      <c r="C42" s="16">
        <v>3335.4</v>
      </c>
      <c r="D42" s="16">
        <v>3960</v>
      </c>
      <c r="E42" s="8">
        <v>0</v>
      </c>
      <c r="F42" s="8">
        <v>0</v>
      </c>
      <c r="G42" s="8">
        <v>0</v>
      </c>
      <c r="H42" s="5"/>
    </row>
    <row r="43" spans="1:8" ht="15.75">
      <c r="A43" s="6" t="s">
        <v>26</v>
      </c>
      <c r="B43" s="7" t="s">
        <v>11</v>
      </c>
      <c r="C43" s="16">
        <f>C30-C41</f>
        <v>325.79999999999563</v>
      </c>
      <c r="D43" s="16">
        <f>D30-D41</f>
        <v>-1031.300000000003</v>
      </c>
      <c r="E43" s="8">
        <f>E30-E41</f>
        <v>-126.80000000000291</v>
      </c>
      <c r="F43" s="8">
        <f>413.2-550</f>
        <v>-136.8</v>
      </c>
      <c r="G43" s="8">
        <f>4403.8-4550</f>
        <v>-146.19999999999982</v>
      </c>
      <c r="H43" s="5"/>
    </row>
    <row r="44" spans="1:7" ht="33.75" customHeight="1">
      <c r="A44" s="11">
        <v>4</v>
      </c>
      <c r="B44" s="12" t="s">
        <v>27</v>
      </c>
      <c r="C44" s="15"/>
      <c r="D44" s="15"/>
      <c r="E44" s="21"/>
      <c r="F44" s="21"/>
      <c r="G44" s="21"/>
    </row>
    <row r="45" spans="1:7" ht="16.5" customHeight="1">
      <c r="A45" s="6" t="s">
        <v>28</v>
      </c>
      <c r="B45" s="13" t="s">
        <v>7</v>
      </c>
      <c r="C45" s="16">
        <f>C47+C48</f>
        <v>17730.2</v>
      </c>
      <c r="D45" s="16">
        <f>D47+D48</f>
        <v>22599.399999999998</v>
      </c>
      <c r="E45" s="8">
        <f>E47+E48</f>
        <v>26142</v>
      </c>
      <c r="F45" s="8">
        <f>F47+F48</f>
        <v>27879.3</v>
      </c>
      <c r="G45" s="8">
        <f>G47+G48</f>
        <v>29719.2</v>
      </c>
    </row>
    <row r="46" spans="1:7" ht="15.75">
      <c r="A46" s="6"/>
      <c r="B46" s="13" t="s">
        <v>4</v>
      </c>
      <c r="C46" s="16"/>
      <c r="D46" s="16"/>
      <c r="E46" s="8"/>
      <c r="F46" s="8"/>
      <c r="G46" s="8"/>
    </row>
    <row r="47" spans="1:7" ht="15.75">
      <c r="A47" s="6" t="s">
        <v>29</v>
      </c>
      <c r="B47" s="7" t="s">
        <v>8</v>
      </c>
      <c r="C47" s="16">
        <v>89.3</v>
      </c>
      <c r="D47" s="16">
        <v>65.1</v>
      </c>
      <c r="E47" s="8">
        <v>71.8</v>
      </c>
      <c r="F47" s="8">
        <v>0</v>
      </c>
      <c r="G47" s="8">
        <v>0</v>
      </c>
    </row>
    <row r="48" spans="1:7" ht="15.75">
      <c r="A48" s="6" t="s">
        <v>30</v>
      </c>
      <c r="B48" s="7" t="s">
        <v>9</v>
      </c>
      <c r="C48" s="16">
        <v>17640.9</v>
      </c>
      <c r="D48" s="16">
        <v>22534.3</v>
      </c>
      <c r="E48" s="8">
        <v>26070.2</v>
      </c>
      <c r="F48" s="8">
        <v>27879.3</v>
      </c>
      <c r="G48" s="8">
        <v>29719.2</v>
      </c>
    </row>
    <row r="49" spans="1:7" ht="15.75">
      <c r="A49" s="6" t="s">
        <v>31</v>
      </c>
      <c r="B49" s="7" t="s">
        <v>10</v>
      </c>
      <c r="C49" s="16">
        <v>20234</v>
      </c>
      <c r="D49" s="16">
        <v>22652.2</v>
      </c>
      <c r="E49" s="8">
        <v>26142</v>
      </c>
      <c r="F49" s="8">
        <v>27879.3</v>
      </c>
      <c r="G49" s="8">
        <v>29719.2</v>
      </c>
    </row>
    <row r="50" spans="1:7" ht="15.75">
      <c r="A50" s="6" t="s">
        <v>32</v>
      </c>
      <c r="B50" s="7" t="s">
        <v>11</v>
      </c>
      <c r="C50" s="16">
        <f>C45-C49</f>
        <v>-2503.7999999999993</v>
      </c>
      <c r="D50" s="16">
        <f>D45-D49</f>
        <v>-52.80000000000291</v>
      </c>
      <c r="E50" s="8">
        <f>E45-E49</f>
        <v>0</v>
      </c>
      <c r="F50" s="8">
        <f>F45-F49</f>
        <v>0</v>
      </c>
      <c r="G50" s="8">
        <f>G45-G49</f>
        <v>0</v>
      </c>
    </row>
    <row r="52" spans="3:4" ht="15">
      <c r="C52" s="5"/>
      <c r="D52" s="5"/>
    </row>
    <row r="53" ht="15">
      <c r="C53" s="5"/>
    </row>
  </sheetData>
  <sheetProtection/>
  <mergeCells count="1">
    <mergeCell ref="A1:G1"/>
  </mergeCells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Лаврова Ольга Владимировна</cp:lastModifiedBy>
  <cp:lastPrinted>2023-10-23T05:54:27Z</cp:lastPrinted>
  <dcterms:created xsi:type="dcterms:W3CDTF">2018-11-08T04:21:03Z</dcterms:created>
  <dcterms:modified xsi:type="dcterms:W3CDTF">2023-10-23T06:44:00Z</dcterms:modified>
  <cp:category/>
  <cp:version/>
  <cp:contentType/>
  <cp:contentStatus/>
</cp:coreProperties>
</file>