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48" windowWidth="23256" windowHeight="4824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'Лист1'!$A:$AD,'Лист1'!$4:$4</definedName>
    <definedName name="_xlnm.Print_Area" localSheetId="0">'Лист1'!$A$1:$AJ$107</definedName>
  </definedNames>
  <calcPr fullCalcOnLoad="1"/>
</workbook>
</file>

<file path=xl/sharedStrings.xml><?xml version="1.0" encoding="utf-8"?>
<sst xmlns="http://schemas.openxmlformats.org/spreadsheetml/2006/main" count="304" uniqueCount="280">
  <si>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</si>
  <si>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</si>
  <si>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</si>
  <si>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</si>
  <si>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</si>
  <si>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</si>
  <si>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1.2</t>
  </si>
  <si>
    <t>РАСХОДЫ, Всего</t>
  </si>
  <si>
    <t>КБК</t>
  </si>
  <si>
    <t>0100</t>
  </si>
  <si>
    <t>0102</t>
  </si>
  <si>
    <t>0103</t>
  </si>
  <si>
    <t>2.1</t>
  </si>
  <si>
    <t>2.1.1</t>
  </si>
  <si>
    <t>2.1.2</t>
  </si>
  <si>
    <t>Изменения (+ . -)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</si>
  <si>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</si>
  <si>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</si>
  <si>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</si>
  <si>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</si>
  <si>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</si>
  <si>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</si>
  <si>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</si>
  <si>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</si>
  <si>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</si>
  <si>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</si>
  <si>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</si>
  <si>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</si>
  <si>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</si>
  <si>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</si>
  <si>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</si>
  <si>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</si>
  <si>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</si>
  <si>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</si>
  <si>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</si>
  <si>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</si>
  <si>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</si>
  <si>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</si>
  <si>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</si>
  <si>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</si>
  <si>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</si>
  <si>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</si>
  <si>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</si>
  <si>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</si>
  <si>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</si>
  <si>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</si>
  <si>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</si>
  <si>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</si>
  <si>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</si>
  <si>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</si>
  <si>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</si>
  <si>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</si>
  <si>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</si>
  <si>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</si>
  <si>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</si>
  <si>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</si>
  <si>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</si>
  <si>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</si>
  <si>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</si>
  <si>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</si>
  <si>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</si>
  <si>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</si>
  <si>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</si>
  <si>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</si>
  <si>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</si>
  <si>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</si>
  <si>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</si>
  <si>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</si>
  <si>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</si>
  <si>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</si>
  <si>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</si>
  <si>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</si>
  <si>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</si>
  <si>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</si>
  <si>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</si>
  <si>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</si>
  <si>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</si>
  <si>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</si>
  <si>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</si>
  <si>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</si>
  <si>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</si>
  <si>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</si>
  <si>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</si>
  <si>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</si>
  <si>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2.1.3</t>
  </si>
  <si>
    <t>2.1.4</t>
  </si>
  <si>
    <t>2.1.5</t>
  </si>
  <si>
    <t>2.1.6</t>
  </si>
  <si>
    <t>2.1.7</t>
  </si>
  <si>
    <t>2.1.8</t>
  </si>
  <si>
    <t>2.2</t>
  </si>
  <si>
    <t>2.2.1</t>
  </si>
  <si>
    <t>0104</t>
  </si>
  <si>
    <t>0105</t>
  </si>
  <si>
    <t>0106</t>
  </si>
  <si>
    <t>0107</t>
  </si>
  <si>
    <t>0111</t>
  </si>
  <si>
    <t>0113</t>
  </si>
  <si>
    <t>0200</t>
  </si>
  <si>
    <t>0203</t>
  </si>
  <si>
    <t>2.3</t>
  </si>
  <si>
    <t>2.3.1</t>
  </si>
  <si>
    <t>2.3.2</t>
  </si>
  <si>
    <t>2.3.3</t>
  </si>
  <si>
    <t>2.4</t>
  </si>
  <si>
    <t>0300</t>
  </si>
  <si>
    <t>0309</t>
  </si>
  <si>
    <t>0310</t>
  </si>
  <si>
    <t>0311</t>
  </si>
  <si>
    <t>0400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</si>
  <si>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</si>
  <si>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</si>
  <si>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</si>
  <si>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</si>
  <si>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</si>
  <si>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</si>
  <si>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</si>
  <si>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</si>
  <si>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0401</t>
  </si>
  <si>
    <t>0405</t>
  </si>
  <si>
    <t>0406</t>
  </si>
  <si>
    <t>0407</t>
  </si>
  <si>
    <t>0408</t>
  </si>
  <si>
    <t>0409</t>
  </si>
  <si>
    <t>0410</t>
  </si>
  <si>
    <t>0412</t>
  </si>
  <si>
    <t>2.5</t>
  </si>
  <si>
    <t>0500</t>
  </si>
  <si>
    <t>2.5.1</t>
  </si>
  <si>
    <t>2.5.2</t>
  </si>
  <si>
    <t>2.5.3</t>
  </si>
  <si>
    <t>0501</t>
  </si>
  <si>
    <t>0502</t>
  </si>
  <si>
    <t>0505</t>
  </si>
  <si>
    <t>2.6</t>
  </si>
  <si>
    <t>2.6.1</t>
  </si>
  <si>
    <t>2.6.2</t>
  </si>
  <si>
    <t>2.6.3</t>
  </si>
  <si>
    <t>0600</t>
  </si>
  <si>
    <t>0603</t>
  </si>
  <si>
    <t>0604</t>
  </si>
  <si>
    <t>0605</t>
  </si>
  <si>
    <t>2.7</t>
  </si>
  <si>
    <t>2.7.1</t>
  </si>
  <si>
    <t>2.7.2</t>
  </si>
  <si>
    <t>2.7.3</t>
  </si>
  <si>
    <t>2.7.4</t>
  </si>
  <si>
    <t>2.7.5</t>
  </si>
  <si>
    <t>2.7.6</t>
  </si>
  <si>
    <t>0700</t>
  </si>
  <si>
    <t>0701</t>
  </si>
  <si>
    <t>0702</t>
  </si>
  <si>
    <t>0704</t>
  </si>
  <si>
    <t>0705</t>
  </si>
  <si>
    <t>0707</t>
  </si>
  <si>
    <t>0709</t>
  </si>
  <si>
    <t>2.8</t>
  </si>
  <si>
    <t>2.8.1</t>
  </si>
  <si>
    <t>2.8.2</t>
  </si>
  <si>
    <t>2.8.3</t>
  </si>
  <si>
    <t>0800</t>
  </si>
  <si>
    <t>0801</t>
  </si>
  <si>
    <t>0802</t>
  </si>
  <si>
    <t>0804</t>
  </si>
  <si>
    <t>2.9</t>
  </si>
  <si>
    <t>2.9.1</t>
  </si>
  <si>
    <t>2.9.2</t>
  </si>
  <si>
    <t>2.9.3</t>
  </si>
  <si>
    <t>2.9.4</t>
  </si>
  <si>
    <t>2.9.5</t>
  </si>
  <si>
    <t>2.9.6</t>
  </si>
  <si>
    <t>0900</t>
  </si>
  <si>
    <t>0901</t>
  </si>
  <si>
    <t>0902</t>
  </si>
  <si>
    <t>0904</t>
  </si>
  <si>
    <t>0905</t>
  </si>
  <si>
    <t>0906</t>
  </si>
  <si>
    <t>0909</t>
  </si>
  <si>
    <t>2.10</t>
  </si>
  <si>
    <t>2.10.1</t>
  </si>
  <si>
    <t>2.10.2</t>
  </si>
  <si>
    <t>2.10.3</t>
  </si>
  <si>
    <t>2.10.4</t>
  </si>
  <si>
    <t>2.10.5</t>
  </si>
  <si>
    <t>1000</t>
  </si>
  <si>
    <t>1001</t>
  </si>
  <si>
    <t>1002</t>
  </si>
  <si>
    <t>1003</t>
  </si>
  <si>
    <t>1004</t>
  </si>
  <si>
    <t>1006</t>
  </si>
  <si>
    <t>2.11</t>
  </si>
  <si>
    <t>2.11.1</t>
  </si>
  <si>
    <t>2.11.2</t>
  </si>
  <si>
    <t>2.11.3</t>
  </si>
  <si>
    <t>1100</t>
  </si>
  <si>
    <t>1102</t>
  </si>
  <si>
    <t>1103</t>
  </si>
  <si>
    <t>1105</t>
  </si>
  <si>
    <t>2.12</t>
  </si>
  <si>
    <t>2.12.1</t>
  </si>
  <si>
    <t>1200</t>
  </si>
  <si>
    <t>1202</t>
  </si>
  <si>
    <t>2.13</t>
  </si>
  <si>
    <t>2.13.1</t>
  </si>
  <si>
    <t>1300</t>
  </si>
  <si>
    <t>1301</t>
  </si>
  <si>
    <t>2.14</t>
  </si>
  <si>
    <t>2.14.1</t>
  </si>
  <si>
    <t>2.14.2</t>
  </si>
  <si>
    <t>2.14.3</t>
  </si>
  <si>
    <t>1400</t>
  </si>
  <si>
    <t>1401</t>
  </si>
  <si>
    <t>1402</t>
  </si>
  <si>
    <t>1403</t>
  </si>
  <si>
    <t>Благоустройство</t>
  </si>
  <si>
    <t>0503</t>
  </si>
  <si>
    <t>2.5.4</t>
  </si>
  <si>
    <t>0314</t>
  </si>
  <si>
    <t>Другие вопросы в области национальной безопасности и правоохранительной деятельности</t>
  </si>
  <si>
    <t>2.3.4</t>
  </si>
  <si>
    <t>ДЕФИЦИТ</t>
  </si>
  <si>
    <t>3.</t>
  </si>
  <si>
    <t>2.</t>
  </si>
  <si>
    <t>Безвозмездные поступления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</si>
  <si>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</si>
  <si>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</si>
  <si>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</si>
  <si>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</si>
  <si>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</si>
  <si>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</si>
  <si>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</si>
  <si>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</si>
  <si>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2 03 00000 00 0000 000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</si>
  <si>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</si>
  <si>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</si>
  <si>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</si>
  <si>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</si>
  <si>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</si>
  <si>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</si>
  <si>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</si>
  <si>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</si>
  <si>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2.7.7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</si>
  <si>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</si>
  <si>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</si>
  <si>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</si>
  <si>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</si>
  <si>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</si>
  <si>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</si>
  <si>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</si>
  <si>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</si>
  <si>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</si>
  <si>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</si>
  <si>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</si>
  <si>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</si>
  <si>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</si>
  <si>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</si>
  <si>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</si>
  <si>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</si>
  <si>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</si>
  <si>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 xml:space="preserve"> 000 1 00 00000 00 0000 000 </t>
  </si>
  <si>
    <t>2.11.4</t>
  </si>
  <si>
    <t xml:space="preserve">Физическая культура </t>
  </si>
  <si>
    <t>1101</t>
  </si>
  <si>
    <t>Закон ЗК "О бюджете ЗК на 2018 год и плановый период 2019  и 2020 годов" от 26.12.2017г № 1544-ЗЗК (в редакции 1-ЗЗК от .0.18 г)</t>
  </si>
  <si>
    <t>Прикладные научные исследования в области жилищно-коммунального хозяйства</t>
  </si>
  <si>
    <t>0504</t>
  </si>
  <si>
    <t>2.5.5</t>
  </si>
  <si>
    <t>0404</t>
  </si>
  <si>
    <t>2.4.9</t>
  </si>
  <si>
    <t>Воспроизводство минерально-сырьевой базы</t>
  </si>
  <si>
    <t>Закон ЗК "О бюджете ЗК на 2020 год и плановый период 2021  и 2022 годов" от 19.12.2019г № 1778-ЗЗК (в редакции ???-ЗЗК от ????? )</t>
  </si>
  <si>
    <t>2 02 10000 00 0000 150</t>
  </si>
  <si>
    <t>2 02 20000 00 0000 150</t>
  </si>
  <si>
    <t>2 02 30000 00 0000 150</t>
  </si>
  <si>
    <t>2 02 40000 00 0000 150</t>
  </si>
  <si>
    <t>Закон ЗК "О бюджете ЗК на 2020 год и плановый период 2021  и 2022 годов" от 19.12.2019г                                                  № 1778-ЗЗК</t>
  </si>
  <si>
    <t>Сведения о внесенных изменениях в закон о бюджете на 2020 год и на плановый период 2021 и 2022 годов</t>
  </si>
  <si>
    <t>Закон ЗК "О бюджете ЗК на 2020 год и плановый период 2021  и 2022 годов" от 19.12.2019г № 1778-ЗЗК (в редакции  от 27.03.2020 г. 1799-ЗЗК )</t>
  </si>
  <si>
    <t>Закон ЗК "О бюджете ЗК на 2020 год и плановый период 2021  и 2022 годов" от 19.12.2019г № 1778-ЗЗК (в редакции  от 30.12.2020 г. 1897-ЗЗК )</t>
  </si>
  <si>
    <t>Сборы за пользование объектами животного мира и за пользование объектами водных биологических ресурсов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</si>
</sst>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 wrapText="1" indent="2"/>
      <protection/>
    </xf>
    <xf numFmtId="49" fontId="27" fillId="0" borderId="2">
      <alignment horizont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3" fillId="0" borderId="12" xfId="0" applyFont="1" applyBorder="1" applyAlignment="1">
      <alignment/>
    </xf>
    <xf numFmtId="49" fontId="43" fillId="0" borderId="12" xfId="0" applyNumberFormat="1" applyFont="1" applyBorder="1" applyAlignment="1">
      <alignment/>
    </xf>
    <xf numFmtId="0" fontId="44" fillId="0" borderId="13" xfId="0" applyNumberFormat="1" applyFont="1" applyFill="1" applyBorder="1" applyAlignment="1">
      <alignment vertical="center" wrapText="1"/>
    </xf>
    <xf numFmtId="0" fontId="43" fillId="0" borderId="13" xfId="0" applyNumberFormat="1" applyFont="1" applyFill="1" applyBorder="1" applyAlignment="1">
      <alignment vertical="center" wrapText="1"/>
    </xf>
    <xf numFmtId="49" fontId="43" fillId="0" borderId="12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43" fillId="12" borderId="12" xfId="0" applyNumberFormat="1" applyFont="1" applyFill="1" applyBorder="1" applyAlignment="1">
      <alignment horizontal="center" vertical="center" wrapText="1"/>
    </xf>
    <xf numFmtId="172" fontId="43" fillId="0" borderId="12" xfId="0" applyNumberFormat="1" applyFont="1" applyBorder="1" applyAlignment="1">
      <alignment horizontal="center" vertical="center"/>
    </xf>
    <xf numFmtId="172" fontId="43" fillId="12" borderId="12" xfId="0" applyNumberFormat="1" applyFont="1" applyFill="1" applyBorder="1" applyAlignment="1">
      <alignment/>
    </xf>
    <xf numFmtId="172" fontId="43" fillId="0" borderId="12" xfId="0" applyNumberFormat="1" applyFont="1" applyBorder="1" applyAlignment="1">
      <alignment/>
    </xf>
    <xf numFmtId="172" fontId="43" fillId="0" borderId="12" xfId="0" applyNumberFormat="1" applyFont="1" applyFill="1" applyBorder="1" applyAlignment="1">
      <alignment/>
    </xf>
    <xf numFmtId="49" fontId="43" fillId="0" borderId="14" xfId="0" applyNumberFormat="1" applyFont="1" applyBorder="1" applyAlignment="1">
      <alignment/>
    </xf>
    <xf numFmtId="0" fontId="43" fillId="0" borderId="15" xfId="0" applyNumberFormat="1" applyFont="1" applyFill="1" applyBorder="1" applyAlignment="1">
      <alignment vertical="center" wrapText="1"/>
    </xf>
    <xf numFmtId="172" fontId="43" fillId="0" borderId="14" xfId="0" applyNumberFormat="1" applyFont="1" applyBorder="1" applyAlignment="1">
      <alignment/>
    </xf>
    <xf numFmtId="172" fontId="43" fillId="12" borderId="14" xfId="0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 vertical="center" wrapText="1"/>
    </xf>
    <xf numFmtId="0" fontId="43" fillId="0" borderId="12" xfId="0" applyNumberFormat="1" applyFont="1" applyFill="1" applyBorder="1" applyAlignment="1">
      <alignment vertical="center" wrapText="1"/>
    </xf>
    <xf numFmtId="172" fontId="45" fillId="12" borderId="12" xfId="0" applyNumberFormat="1" applyFont="1" applyFill="1" applyBorder="1" applyAlignment="1">
      <alignment/>
    </xf>
    <xf numFmtId="49" fontId="45" fillId="0" borderId="12" xfId="0" applyNumberFormat="1" applyFont="1" applyBorder="1" applyAlignment="1">
      <alignment/>
    </xf>
    <xf numFmtId="172" fontId="45" fillId="0" borderId="12" xfId="0" applyNumberFormat="1" applyFont="1" applyBorder="1" applyAlignment="1">
      <alignment/>
    </xf>
    <xf numFmtId="0" fontId="34" fillId="0" borderId="0" xfId="0" applyFont="1" applyAlignment="1">
      <alignment/>
    </xf>
    <xf numFmtId="0" fontId="43" fillId="0" borderId="0" xfId="0" applyFont="1" applyAlignment="1">
      <alignment/>
    </xf>
    <xf numFmtId="0" fontId="46" fillId="12" borderId="12" xfId="0" applyFont="1" applyFill="1" applyBorder="1" applyAlignment="1">
      <alignment/>
    </xf>
    <xf numFmtId="172" fontId="46" fillId="12" borderId="12" xfId="0" applyNumberFormat="1" applyFont="1" applyFill="1" applyBorder="1" applyAlignment="1">
      <alignment/>
    </xf>
    <xf numFmtId="172" fontId="43" fillId="0" borderId="14" xfId="0" applyNumberFormat="1" applyFont="1" applyFill="1" applyBorder="1" applyAlignment="1">
      <alignment/>
    </xf>
    <xf numFmtId="49" fontId="43" fillId="0" borderId="12" xfId="0" applyNumberFormat="1" applyFont="1" applyBorder="1" applyAlignment="1">
      <alignment horizontal="center" vertical="center"/>
    </xf>
    <xf numFmtId="49" fontId="46" fillId="12" borderId="12" xfId="0" applyNumberFormat="1" applyFont="1" applyFill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0" fontId="43" fillId="0" borderId="12" xfId="0" applyFont="1" applyBorder="1" applyAlignment="1">
      <alignment wrapText="1"/>
    </xf>
    <xf numFmtId="172" fontId="43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2" fontId="45" fillId="33" borderId="12" xfId="0" applyNumberFormat="1" applyFont="1" applyFill="1" applyBorder="1" applyAlignment="1">
      <alignment/>
    </xf>
    <xf numFmtId="172" fontId="43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49" fontId="43" fillId="0" borderId="16" xfId="0" applyNumberFormat="1" applyFont="1" applyBorder="1" applyAlignment="1">
      <alignment horizontal="center" vertical="center"/>
    </xf>
    <xf numFmtId="49" fontId="45" fillId="11" borderId="12" xfId="0" applyNumberFormat="1" applyFont="1" applyFill="1" applyBorder="1" applyAlignment="1">
      <alignment horizontal="center" vertical="center"/>
    </xf>
    <xf numFmtId="0" fontId="45" fillId="11" borderId="12" xfId="0" applyFont="1" applyFill="1" applyBorder="1" applyAlignment="1">
      <alignment/>
    </xf>
    <xf numFmtId="172" fontId="45" fillId="11" borderId="12" xfId="0" applyNumberFormat="1" applyFont="1" applyFill="1" applyBorder="1" applyAlignment="1">
      <alignment/>
    </xf>
    <xf numFmtId="49" fontId="45" fillId="11" borderId="17" xfId="0" applyNumberFormat="1" applyFont="1" applyFill="1" applyBorder="1" applyAlignment="1">
      <alignment horizontal="center" vertical="center"/>
    </xf>
    <xf numFmtId="0" fontId="45" fillId="11" borderId="17" xfId="0" applyFont="1" applyFill="1" applyBorder="1" applyAlignment="1">
      <alignment/>
    </xf>
    <xf numFmtId="172" fontId="45" fillId="11" borderId="17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72" fontId="43" fillId="33" borderId="12" xfId="0" applyNumberFormat="1" applyFont="1" applyFill="1" applyBorder="1" applyAlignment="1">
      <alignment/>
    </xf>
    <xf numFmtId="172" fontId="45" fillId="33" borderId="17" xfId="0" applyNumberFormat="1" applyFont="1" applyFill="1" applyBorder="1" applyAlignment="1">
      <alignment/>
    </xf>
    <xf numFmtId="172" fontId="43" fillId="33" borderId="17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172" fontId="0" fillId="33" borderId="12" xfId="0" applyNumberFormat="1" applyFill="1" applyBorder="1" applyAlignment="1">
      <alignment/>
    </xf>
    <xf numFmtId="49" fontId="43" fillId="33" borderId="12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/>
    </xf>
    <xf numFmtId="0" fontId="43" fillId="33" borderId="12" xfId="0" applyFont="1" applyFill="1" applyBorder="1" applyAlignment="1">
      <alignment wrapText="1"/>
    </xf>
    <xf numFmtId="172" fontId="45" fillId="12" borderId="17" xfId="0" applyNumberFormat="1" applyFont="1" applyFill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107"/>
  <sheetViews>
    <sheetView tabSelected="1" view="pageBreakPreview" zoomScale="70" zoomScaleNormal="90" zoomScaleSheetLayoutView="7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J13" sqref="AJ13"/>
    </sheetView>
  </sheetViews>
  <sheetFormatPr defaultColWidth="9.140625" defaultRowHeight="15"/>
  <cols>
    <col min="1" max="1" width="7.7109375" style="22" customWidth="1"/>
    <col min="2" max="2" width="38.8515625" style="0" customWidth="1"/>
    <col min="3" max="3" width="28.00390625" style="0" customWidth="1"/>
    <col min="4" max="4" width="22.8515625" style="6" customWidth="1"/>
    <col min="5" max="5" width="22.28125" style="6" customWidth="1"/>
    <col min="6" max="6" width="25.140625" style="6" customWidth="1"/>
    <col min="7" max="7" width="21.28125" style="6" hidden="1" customWidth="1"/>
    <col min="8" max="8" width="26.00390625" style="6" hidden="1" customWidth="1"/>
    <col min="9" max="9" width="20.57421875" style="6" hidden="1" customWidth="1"/>
    <col min="10" max="10" width="24.7109375" style="6" hidden="1" customWidth="1"/>
    <col min="11" max="11" width="21.7109375" style="6" hidden="1" customWidth="1"/>
    <col min="12" max="12" width="24.8515625" style="6" hidden="1" customWidth="1"/>
    <col min="13" max="13" width="19.57421875" style="6" hidden="1" customWidth="1"/>
    <col min="14" max="14" width="25.00390625" style="34" hidden="1" customWidth="1"/>
    <col min="15" max="15" width="22.00390625" style="34" hidden="1" customWidth="1"/>
    <col min="16" max="16" width="27.28125" style="34" hidden="1" customWidth="1"/>
    <col min="17" max="17" width="24.00390625" style="34" hidden="1" customWidth="1"/>
    <col min="18" max="18" width="27.421875" style="34" hidden="1" customWidth="1"/>
    <col min="19" max="23" width="25.7109375" style="0" hidden="1" customWidth="1"/>
    <col min="24" max="24" width="27.8515625" style="0" hidden="1" customWidth="1"/>
    <col min="25" max="25" width="22.421875" style="0" hidden="1" customWidth="1"/>
    <col min="26" max="26" width="25.00390625" style="52" hidden="1" customWidth="1"/>
    <col min="27" max="27" width="18.421875" style="0" hidden="1" customWidth="1"/>
    <col min="28" max="28" width="21.7109375" style="0" hidden="1" customWidth="1"/>
    <col min="29" max="29" width="23.57421875" style="0" hidden="1" customWidth="1"/>
    <col min="30" max="30" width="24.7109375" style="0" hidden="1" customWidth="1"/>
    <col min="31" max="31" width="22.57421875" style="0" hidden="1" customWidth="1"/>
    <col min="32" max="32" width="25.7109375" style="0" hidden="1" customWidth="1"/>
    <col min="33" max="33" width="19.00390625" style="0" hidden="1" customWidth="1"/>
    <col min="34" max="34" width="22.421875" style="0" hidden="1" customWidth="1"/>
    <col min="35" max="35" width="22.28125" style="6" customWidth="1"/>
    <col min="36" max="36" width="25.140625" style="6" customWidth="1"/>
  </cols>
  <sheetData>
    <row r="2" spans="1:36" ht="15.75" customHeight="1">
      <c r="A2" s="64" t="s">
        <v>276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I2"/>
      <c r="AJ2"/>
    </row>
    <row r="4" spans="1:36" ht="87" customHeight="1">
      <c r="A4" s="63" t="s">
        <v>0</v>
      </c>
      <c r="B4" s="63"/>
      <c r="C4" s="38" t="s">
        <v>8</v>
      </c>
      <c r="D4" s="7" t="s">
        <v>275</v>
      </c>
      <c r="E4" s="8" t="s">
        <v>15</v>
      </c>
      <c r="F4" s="7" t="s">
        <v>277</v>
      </c>
      <c r="G4" s="8" t="s">
        <v>15</v>
      </c>
      <c r="H4" s="7"/>
      <c r="I4" s="8" t="s">
        <v>15</v>
      </c>
      <c r="J4" s="7" t="s">
        <v>263</v>
      </c>
      <c r="K4" s="8" t="s">
        <v>15</v>
      </c>
      <c r="L4" s="7" t="s">
        <v>263</v>
      </c>
      <c r="M4" s="8" t="s">
        <v>15</v>
      </c>
      <c r="N4" s="7" t="s">
        <v>263</v>
      </c>
      <c r="O4" s="8" t="s">
        <v>15</v>
      </c>
      <c r="P4" s="7"/>
      <c r="Q4" s="8" t="s">
        <v>15</v>
      </c>
      <c r="R4" s="7"/>
      <c r="S4" s="8" t="s">
        <v>15</v>
      </c>
      <c r="T4" s="7"/>
      <c r="U4" s="8" t="s">
        <v>15</v>
      </c>
      <c r="V4" s="7"/>
      <c r="W4" s="8" t="s">
        <v>15</v>
      </c>
      <c r="X4" s="7"/>
      <c r="Y4" s="8" t="s">
        <v>15</v>
      </c>
      <c r="Z4" s="7" t="s">
        <v>270</v>
      </c>
      <c r="AA4" s="8" t="s">
        <v>15</v>
      </c>
      <c r="AB4" s="7" t="s">
        <v>270</v>
      </c>
      <c r="AC4" s="8" t="s">
        <v>15</v>
      </c>
      <c r="AD4" s="7" t="s">
        <v>270</v>
      </c>
      <c r="AE4" s="8" t="s">
        <v>15</v>
      </c>
      <c r="AF4" s="7" t="s">
        <v>270</v>
      </c>
      <c r="AG4" s="8" t="s">
        <v>15</v>
      </c>
      <c r="AH4" s="7" t="s">
        <v>270</v>
      </c>
      <c r="AI4" s="8" t="s">
        <v>15</v>
      </c>
      <c r="AJ4" s="7" t="s">
        <v>278</v>
      </c>
    </row>
    <row r="5" spans="1:36" s="35" customFormat="1" ht="14.25">
      <c r="A5" s="27">
        <v>1</v>
      </c>
      <c r="B5" s="23" t="s">
        <v>2</v>
      </c>
      <c r="C5" s="23"/>
      <c r="D5" s="24">
        <f>D7+D18</f>
        <v>73641471.9</v>
      </c>
      <c r="E5" s="24">
        <f>E7+E18</f>
        <v>1619230.799999998</v>
      </c>
      <c r="F5" s="24">
        <f>F7+F18</f>
        <v>75260702.7</v>
      </c>
      <c r="G5" s="24">
        <f aca="true" t="shared" si="0" ref="G5:AE5">G7+G18</f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4">
        <f t="shared" si="0"/>
        <v>0</v>
      </c>
      <c r="P5" s="24">
        <f t="shared" si="0"/>
        <v>0</v>
      </c>
      <c r="Q5" s="24">
        <f t="shared" si="0"/>
        <v>0</v>
      </c>
      <c r="R5" s="24">
        <f t="shared" si="0"/>
        <v>0</v>
      </c>
      <c r="S5" s="24">
        <f t="shared" si="0"/>
        <v>0</v>
      </c>
      <c r="T5" s="24">
        <f t="shared" si="0"/>
        <v>0</v>
      </c>
      <c r="U5" s="24">
        <f t="shared" si="0"/>
        <v>0</v>
      </c>
      <c r="V5" s="24">
        <f t="shared" si="0"/>
        <v>0</v>
      </c>
      <c r="W5" s="24">
        <f t="shared" si="0"/>
        <v>0</v>
      </c>
      <c r="X5" s="24">
        <f t="shared" si="0"/>
        <v>0</v>
      </c>
      <c r="Y5" s="24">
        <f t="shared" si="0"/>
        <v>-75260702.7</v>
      </c>
      <c r="Z5" s="24">
        <f t="shared" si="0"/>
        <v>0</v>
      </c>
      <c r="AA5" s="24">
        <f t="shared" si="0"/>
        <v>0</v>
      </c>
      <c r="AB5" s="24">
        <f t="shared" si="0"/>
        <v>0</v>
      </c>
      <c r="AC5" s="24">
        <f t="shared" si="0"/>
        <v>0</v>
      </c>
      <c r="AD5" s="24">
        <f t="shared" si="0"/>
        <v>0</v>
      </c>
      <c r="AE5" s="24">
        <f t="shared" si="0"/>
        <v>0</v>
      </c>
      <c r="AF5" s="24">
        <f>AF7+AF18</f>
        <v>0</v>
      </c>
      <c r="AG5" s="24">
        <f>AG7+AG18</f>
        <v>0</v>
      </c>
      <c r="AH5" s="24">
        <f>AH7+AH18</f>
        <v>0</v>
      </c>
      <c r="AI5" s="24">
        <f>AI7+AI18</f>
        <v>10027691.500000002</v>
      </c>
      <c r="AJ5" s="24">
        <f>AJ7+AJ18</f>
        <v>85288394.2</v>
      </c>
    </row>
    <row r="6" spans="1:36" ht="14.25">
      <c r="A6" s="26"/>
      <c r="B6" s="1" t="s">
        <v>1</v>
      </c>
      <c r="C6" s="1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39"/>
      <c r="T6" s="9"/>
      <c r="U6" s="39"/>
      <c r="V6" s="9"/>
      <c r="W6" s="39"/>
      <c r="X6" s="9"/>
      <c r="Y6" s="10"/>
      <c r="Z6" s="9"/>
      <c r="AB6" s="9"/>
      <c r="AC6" s="39"/>
      <c r="AD6" s="39"/>
      <c r="AE6" s="39"/>
      <c r="AF6" s="39"/>
      <c r="AG6" s="39"/>
      <c r="AH6" s="39"/>
      <c r="AI6" s="10"/>
      <c r="AJ6" s="9"/>
    </row>
    <row r="7" spans="1:36" s="21" customFormat="1" ht="14.25">
      <c r="A7" s="45" t="s">
        <v>3</v>
      </c>
      <c r="B7" s="46" t="s">
        <v>4</v>
      </c>
      <c r="C7" s="46" t="s">
        <v>259</v>
      </c>
      <c r="D7" s="47">
        <v>41301217.5</v>
      </c>
      <c r="E7" s="47">
        <f>F7-D7</f>
        <v>597983.3999999985</v>
      </c>
      <c r="F7" s="47">
        <v>41899200.9</v>
      </c>
      <c r="G7" s="47"/>
      <c r="H7" s="47"/>
      <c r="I7" s="47">
        <f>SUM(I9:I17)</f>
        <v>0</v>
      </c>
      <c r="J7" s="47"/>
      <c r="K7" s="47">
        <f>SUM(K9:K17)</f>
        <v>0</v>
      </c>
      <c r="L7" s="47">
        <f>J7+K7</f>
        <v>0</v>
      </c>
      <c r="M7" s="47"/>
      <c r="N7" s="47"/>
      <c r="O7" s="47"/>
      <c r="P7" s="47"/>
      <c r="Q7" s="47"/>
      <c r="R7" s="47"/>
      <c r="S7" s="47">
        <f>T7-H7</f>
        <v>0</v>
      </c>
      <c r="T7" s="47"/>
      <c r="U7" s="20">
        <f>V7-T7</f>
        <v>0</v>
      </c>
      <c r="V7" s="47"/>
      <c r="W7" s="20">
        <f>X7-V7</f>
        <v>0</v>
      </c>
      <c r="X7" s="47"/>
      <c r="Y7" s="47">
        <f>Z7-F7</f>
        <v>-41899200.9</v>
      </c>
      <c r="Z7" s="47"/>
      <c r="AA7" s="47">
        <f>AB7-Z7</f>
        <v>0</v>
      </c>
      <c r="AB7" s="47"/>
      <c r="AC7" s="47">
        <f>AD7-AB7</f>
        <v>0</v>
      </c>
      <c r="AD7" s="47"/>
      <c r="AE7" s="47">
        <f>AF7-AD7</f>
        <v>0</v>
      </c>
      <c r="AF7" s="47"/>
      <c r="AG7" s="47">
        <f>AH7-AF7</f>
        <v>0</v>
      </c>
      <c r="AH7" s="47"/>
      <c r="AI7" s="47">
        <f>AJ7-F7</f>
        <v>-2143885.299999997</v>
      </c>
      <c r="AJ7" s="47">
        <v>39755315.6</v>
      </c>
    </row>
    <row r="8" spans="1:36" ht="14.25">
      <c r="A8" s="26"/>
      <c r="B8" s="1" t="s">
        <v>5</v>
      </c>
      <c r="C8" s="1"/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/>
      <c r="Z8" s="9"/>
      <c r="AB8" s="9"/>
      <c r="AC8" s="54"/>
      <c r="AD8" s="9"/>
      <c r="AE8" s="39"/>
      <c r="AF8" s="39"/>
      <c r="AG8" s="39"/>
      <c r="AH8" s="39"/>
      <c r="AI8" s="11"/>
      <c r="AJ8" s="9"/>
    </row>
    <row r="9" spans="1:36" ht="15.75" customHeight="1">
      <c r="A9" s="26"/>
      <c r="B9" s="33" t="s">
        <v>242</v>
      </c>
      <c r="C9" s="33" t="s">
        <v>243</v>
      </c>
      <c r="D9" s="9">
        <v>10109240.3</v>
      </c>
      <c r="E9" s="10">
        <f aca="true" t="shared" si="1" ref="E9:E17">F9-D9</f>
        <v>0</v>
      </c>
      <c r="F9" s="9">
        <v>10109240.3</v>
      </c>
      <c r="G9" s="10"/>
      <c r="H9" s="9"/>
      <c r="I9" s="10">
        <f aca="true" t="shared" si="2" ref="I9:I17">J9-H9</f>
        <v>0</v>
      </c>
      <c r="J9" s="9"/>
      <c r="K9" s="10">
        <v>0</v>
      </c>
      <c r="L9" s="9">
        <f aca="true" t="shared" si="3" ref="L9:L17">J9+K9</f>
        <v>0</v>
      </c>
      <c r="M9" s="10"/>
      <c r="N9" s="9"/>
      <c r="O9" s="10"/>
      <c r="P9" s="9"/>
      <c r="Q9" s="10"/>
      <c r="R9" s="9"/>
      <c r="S9" s="10">
        <f aca="true" t="shared" si="4" ref="S9:S17">T9-H9</f>
        <v>0</v>
      </c>
      <c r="T9" s="9"/>
      <c r="U9" s="10">
        <f>V9-T9</f>
        <v>0</v>
      </c>
      <c r="V9" s="9"/>
      <c r="W9" s="10">
        <f>X9-V9</f>
        <v>0</v>
      </c>
      <c r="X9" s="9"/>
      <c r="Y9" s="10">
        <f>Z9-F9</f>
        <v>-10109240.3</v>
      </c>
      <c r="Z9" s="9"/>
      <c r="AA9" s="10">
        <f>AB9-Z9</f>
        <v>0</v>
      </c>
      <c r="AB9" s="9"/>
      <c r="AC9" s="54">
        <f aca="true" t="shared" si="5" ref="AC9:AC17">AD9-AB9</f>
        <v>0</v>
      </c>
      <c r="AD9" s="9"/>
      <c r="AE9" s="54">
        <f>AF9-AD9</f>
        <v>0</v>
      </c>
      <c r="AF9" s="9"/>
      <c r="AG9" s="54">
        <f>AH9-AF9</f>
        <v>0</v>
      </c>
      <c r="AH9" s="9"/>
      <c r="AI9" s="11">
        <f aca="true" t="shared" si="6" ref="AI9:AI17">AJ9-F9</f>
        <v>-1063611.1000000015</v>
      </c>
      <c r="AJ9" s="9">
        <v>9045629.2</v>
      </c>
    </row>
    <row r="10" spans="1:36" ht="16.5" customHeight="1">
      <c r="A10" s="26"/>
      <c r="B10" s="33" t="s">
        <v>244</v>
      </c>
      <c r="C10" s="33" t="s">
        <v>245</v>
      </c>
      <c r="D10" s="9">
        <v>16405599.2</v>
      </c>
      <c r="E10" s="10">
        <f t="shared" si="1"/>
        <v>0</v>
      </c>
      <c r="F10" s="9">
        <v>16405599.2</v>
      </c>
      <c r="G10" s="10"/>
      <c r="H10" s="9"/>
      <c r="I10" s="10">
        <f t="shared" si="2"/>
        <v>0</v>
      </c>
      <c r="J10" s="9"/>
      <c r="K10" s="10">
        <v>0</v>
      </c>
      <c r="L10" s="9">
        <f t="shared" si="3"/>
        <v>0</v>
      </c>
      <c r="M10" s="10"/>
      <c r="N10" s="9"/>
      <c r="O10" s="10"/>
      <c r="P10" s="9"/>
      <c r="Q10" s="10"/>
      <c r="R10" s="9"/>
      <c r="S10" s="10">
        <f t="shared" si="4"/>
        <v>0</v>
      </c>
      <c r="T10" s="9"/>
      <c r="U10" s="10">
        <f aca="true" t="shared" si="7" ref="U10:U17">V10-T10</f>
        <v>0</v>
      </c>
      <c r="V10" s="9"/>
      <c r="W10" s="10">
        <f aca="true" t="shared" si="8" ref="W10:W17">X10-V10</f>
        <v>0</v>
      </c>
      <c r="X10" s="9"/>
      <c r="Y10" s="10">
        <f aca="true" t="shared" si="9" ref="Y10:Y17">Z10-F10</f>
        <v>-16405599.2</v>
      </c>
      <c r="Z10" s="9"/>
      <c r="AA10" s="10">
        <f aca="true" t="shared" si="10" ref="AA10:AA17">AB10-Z10</f>
        <v>0</v>
      </c>
      <c r="AB10" s="9"/>
      <c r="AC10" s="54">
        <f t="shared" si="5"/>
        <v>0</v>
      </c>
      <c r="AD10" s="9"/>
      <c r="AE10" s="54">
        <f aca="true" t="shared" si="11" ref="AE10:AE17">AF10-AD10</f>
        <v>0</v>
      </c>
      <c r="AF10" s="9"/>
      <c r="AG10" s="54">
        <f aca="true" t="shared" si="12" ref="AG10:AG17">AH10-AF10</f>
        <v>0</v>
      </c>
      <c r="AH10" s="9"/>
      <c r="AI10" s="11">
        <f t="shared" si="6"/>
        <v>-614925.7999999989</v>
      </c>
      <c r="AJ10" s="9">
        <v>15790673.4</v>
      </c>
    </row>
    <row r="11" spans="1:36" ht="42">
      <c r="A11" s="26"/>
      <c r="B11" s="33" t="s">
        <v>246</v>
      </c>
      <c r="C11" s="33" t="s">
        <v>247</v>
      </c>
      <c r="D11" s="9">
        <v>5036744</v>
      </c>
      <c r="E11" s="10">
        <f t="shared" si="1"/>
        <v>597983.4000000004</v>
      </c>
      <c r="F11" s="9">
        <v>5634727.4</v>
      </c>
      <c r="G11" s="10"/>
      <c r="H11" s="9"/>
      <c r="I11" s="10">
        <f t="shared" si="2"/>
        <v>0</v>
      </c>
      <c r="J11" s="9"/>
      <c r="K11" s="10">
        <v>0</v>
      </c>
      <c r="L11" s="9">
        <f t="shared" si="3"/>
        <v>0</v>
      </c>
      <c r="M11" s="10"/>
      <c r="N11" s="9"/>
      <c r="O11" s="10"/>
      <c r="P11" s="9"/>
      <c r="Q11" s="10"/>
      <c r="R11" s="9"/>
      <c r="S11" s="10">
        <f t="shared" si="4"/>
        <v>0</v>
      </c>
      <c r="T11" s="9"/>
      <c r="U11" s="10">
        <f t="shared" si="7"/>
        <v>0</v>
      </c>
      <c r="V11" s="9"/>
      <c r="W11" s="10">
        <f t="shared" si="8"/>
        <v>0</v>
      </c>
      <c r="X11" s="9"/>
      <c r="Y11" s="10">
        <f t="shared" si="9"/>
        <v>-5634727.4</v>
      </c>
      <c r="Z11" s="9"/>
      <c r="AA11" s="10">
        <f t="shared" si="10"/>
        <v>0</v>
      </c>
      <c r="AB11" s="9"/>
      <c r="AC11" s="54">
        <f t="shared" si="5"/>
        <v>0</v>
      </c>
      <c r="AD11" s="9"/>
      <c r="AE11" s="54">
        <f t="shared" si="11"/>
        <v>0</v>
      </c>
      <c r="AF11" s="9"/>
      <c r="AG11" s="54">
        <f t="shared" si="12"/>
        <v>0</v>
      </c>
      <c r="AH11" s="9"/>
      <c r="AI11" s="11">
        <f t="shared" si="6"/>
        <v>-441216.4000000004</v>
      </c>
      <c r="AJ11" s="9">
        <v>5193511</v>
      </c>
    </row>
    <row r="12" spans="1:36" ht="29.25" customHeight="1">
      <c r="A12" s="26"/>
      <c r="B12" s="33" t="s">
        <v>248</v>
      </c>
      <c r="C12" s="33" t="s">
        <v>249</v>
      </c>
      <c r="D12" s="9">
        <v>1826040</v>
      </c>
      <c r="E12" s="10">
        <f t="shared" si="1"/>
        <v>0</v>
      </c>
      <c r="F12" s="9">
        <v>1826040</v>
      </c>
      <c r="G12" s="10"/>
      <c r="H12" s="9"/>
      <c r="I12" s="10">
        <f t="shared" si="2"/>
        <v>0</v>
      </c>
      <c r="J12" s="9">
        <f aca="true" t="shared" si="13" ref="J12:J17">H12</f>
        <v>0</v>
      </c>
      <c r="K12" s="10">
        <v>0</v>
      </c>
      <c r="L12" s="9">
        <f t="shared" si="3"/>
        <v>0</v>
      </c>
      <c r="M12" s="10"/>
      <c r="N12" s="9"/>
      <c r="O12" s="10"/>
      <c r="P12" s="9"/>
      <c r="Q12" s="10"/>
      <c r="R12" s="9"/>
      <c r="S12" s="10">
        <f t="shared" si="4"/>
        <v>0</v>
      </c>
      <c r="T12" s="9"/>
      <c r="U12" s="10">
        <f t="shared" si="7"/>
        <v>0</v>
      </c>
      <c r="V12" s="9"/>
      <c r="W12" s="10">
        <f t="shared" si="8"/>
        <v>0</v>
      </c>
      <c r="X12" s="9"/>
      <c r="Y12" s="10">
        <f t="shared" si="9"/>
        <v>-1826040</v>
      </c>
      <c r="Z12" s="9"/>
      <c r="AA12" s="10">
        <f t="shared" si="10"/>
        <v>0</v>
      </c>
      <c r="AB12" s="9"/>
      <c r="AC12" s="54">
        <f t="shared" si="5"/>
        <v>0</v>
      </c>
      <c r="AD12" s="9"/>
      <c r="AE12" s="54">
        <f t="shared" si="11"/>
        <v>0</v>
      </c>
      <c r="AF12" s="9"/>
      <c r="AG12" s="54">
        <f t="shared" si="12"/>
        <v>0</v>
      </c>
      <c r="AH12" s="9"/>
      <c r="AI12" s="11">
        <f t="shared" si="6"/>
        <v>0</v>
      </c>
      <c r="AJ12" s="9">
        <v>1826040</v>
      </c>
    </row>
    <row r="13" spans="1:36" ht="17.25" customHeight="1">
      <c r="A13" s="26"/>
      <c r="B13" s="33" t="s">
        <v>250</v>
      </c>
      <c r="C13" s="33" t="s">
        <v>251</v>
      </c>
      <c r="D13" s="9">
        <v>5210176.9</v>
      </c>
      <c r="E13" s="10">
        <f t="shared" si="1"/>
        <v>0</v>
      </c>
      <c r="F13" s="9">
        <v>5210176.9</v>
      </c>
      <c r="G13" s="10"/>
      <c r="H13" s="9"/>
      <c r="I13" s="10">
        <f t="shared" si="2"/>
        <v>0</v>
      </c>
      <c r="J13" s="9"/>
      <c r="K13" s="10">
        <v>0</v>
      </c>
      <c r="L13" s="9">
        <f t="shared" si="3"/>
        <v>0</v>
      </c>
      <c r="M13" s="10"/>
      <c r="N13" s="9"/>
      <c r="O13" s="10"/>
      <c r="P13" s="9"/>
      <c r="Q13" s="10"/>
      <c r="R13" s="9"/>
      <c r="S13" s="10">
        <f t="shared" si="4"/>
        <v>0</v>
      </c>
      <c r="T13" s="9"/>
      <c r="U13" s="10">
        <f t="shared" si="7"/>
        <v>0</v>
      </c>
      <c r="V13" s="9"/>
      <c r="W13" s="10">
        <f t="shared" si="8"/>
        <v>0</v>
      </c>
      <c r="X13" s="9"/>
      <c r="Y13" s="10">
        <f t="shared" si="9"/>
        <v>-5210176.9</v>
      </c>
      <c r="Z13" s="9"/>
      <c r="AA13" s="10">
        <f t="shared" si="10"/>
        <v>0</v>
      </c>
      <c r="AB13" s="9"/>
      <c r="AC13" s="54">
        <f t="shared" si="5"/>
        <v>0</v>
      </c>
      <c r="AD13" s="9"/>
      <c r="AE13" s="54">
        <f t="shared" si="11"/>
        <v>0</v>
      </c>
      <c r="AF13" s="9"/>
      <c r="AG13" s="54">
        <f t="shared" si="12"/>
        <v>0</v>
      </c>
      <c r="AH13" s="9"/>
      <c r="AI13" s="11">
        <f t="shared" si="6"/>
        <v>-454547.5</v>
      </c>
      <c r="AJ13" s="9">
        <v>4755629.4</v>
      </c>
    </row>
    <row r="14" spans="1:36" ht="17.25" customHeight="1">
      <c r="A14" s="26"/>
      <c r="B14" s="33" t="s">
        <v>252</v>
      </c>
      <c r="C14" s="33" t="s">
        <v>253</v>
      </c>
      <c r="D14" s="9">
        <v>622702.2</v>
      </c>
      <c r="E14" s="10">
        <f t="shared" si="1"/>
        <v>0</v>
      </c>
      <c r="F14" s="9">
        <v>622702.2</v>
      </c>
      <c r="G14" s="10"/>
      <c r="H14" s="9"/>
      <c r="I14" s="10">
        <f t="shared" si="2"/>
        <v>0</v>
      </c>
      <c r="J14" s="9"/>
      <c r="K14" s="10">
        <v>0</v>
      </c>
      <c r="L14" s="9">
        <f t="shared" si="3"/>
        <v>0</v>
      </c>
      <c r="M14" s="10"/>
      <c r="N14" s="9"/>
      <c r="O14" s="10"/>
      <c r="P14" s="9"/>
      <c r="Q14" s="10"/>
      <c r="R14" s="9"/>
      <c r="S14" s="10">
        <f t="shared" si="4"/>
        <v>0</v>
      </c>
      <c r="T14" s="9"/>
      <c r="U14" s="10">
        <f t="shared" si="7"/>
        <v>0</v>
      </c>
      <c r="V14" s="9"/>
      <c r="W14" s="10">
        <f t="shared" si="8"/>
        <v>0</v>
      </c>
      <c r="X14" s="9"/>
      <c r="Y14" s="10">
        <f t="shared" si="9"/>
        <v>-622702.2</v>
      </c>
      <c r="Z14" s="9"/>
      <c r="AA14" s="10">
        <f t="shared" si="10"/>
        <v>0</v>
      </c>
      <c r="AB14" s="9"/>
      <c r="AC14" s="54">
        <f t="shared" si="5"/>
        <v>0</v>
      </c>
      <c r="AD14" s="9"/>
      <c r="AE14" s="54">
        <f t="shared" si="11"/>
        <v>0</v>
      </c>
      <c r="AF14" s="9"/>
      <c r="AG14" s="54">
        <f t="shared" si="12"/>
        <v>0</v>
      </c>
      <c r="AH14" s="9"/>
      <c r="AI14" s="11">
        <f t="shared" si="6"/>
        <v>16078.300000000047</v>
      </c>
      <c r="AJ14" s="9">
        <v>638780.5</v>
      </c>
    </row>
    <row r="15" spans="1:36" ht="19.5" customHeight="1">
      <c r="A15" s="26"/>
      <c r="B15" s="33" t="s">
        <v>254</v>
      </c>
      <c r="C15" s="33" t="s">
        <v>255</v>
      </c>
      <c r="D15" s="9">
        <v>2352</v>
      </c>
      <c r="E15" s="10">
        <f t="shared" si="1"/>
        <v>0</v>
      </c>
      <c r="F15" s="9">
        <v>2352</v>
      </c>
      <c r="G15" s="10"/>
      <c r="H15" s="9"/>
      <c r="I15" s="10">
        <f t="shared" si="2"/>
        <v>0</v>
      </c>
      <c r="J15" s="9">
        <f t="shared" si="13"/>
        <v>0</v>
      </c>
      <c r="K15" s="10">
        <v>0</v>
      </c>
      <c r="L15" s="9">
        <f t="shared" si="3"/>
        <v>0</v>
      </c>
      <c r="M15" s="10"/>
      <c r="N15" s="9"/>
      <c r="O15" s="10"/>
      <c r="P15" s="9"/>
      <c r="Q15" s="10"/>
      <c r="R15" s="9"/>
      <c r="S15" s="10">
        <f t="shared" si="4"/>
        <v>0</v>
      </c>
      <c r="T15" s="9"/>
      <c r="U15" s="10">
        <f t="shared" si="7"/>
        <v>0</v>
      </c>
      <c r="V15" s="9"/>
      <c r="W15" s="10">
        <f t="shared" si="8"/>
        <v>0</v>
      </c>
      <c r="X15" s="9"/>
      <c r="Y15" s="10">
        <f t="shared" si="9"/>
        <v>-2352</v>
      </c>
      <c r="Z15" s="9"/>
      <c r="AA15" s="10">
        <f t="shared" si="10"/>
        <v>0</v>
      </c>
      <c r="AB15" s="9"/>
      <c r="AC15" s="54">
        <f t="shared" si="5"/>
        <v>0</v>
      </c>
      <c r="AD15" s="9"/>
      <c r="AE15" s="54">
        <f t="shared" si="11"/>
        <v>0</v>
      </c>
      <c r="AF15" s="9"/>
      <c r="AG15" s="54">
        <f t="shared" si="12"/>
        <v>0</v>
      </c>
      <c r="AH15" s="9"/>
      <c r="AI15" s="11">
        <f t="shared" si="6"/>
        <v>0</v>
      </c>
      <c r="AJ15" s="9">
        <v>2352</v>
      </c>
    </row>
    <row r="16" spans="1:36" ht="15.75" customHeight="1">
      <c r="A16" s="26"/>
      <c r="B16" s="33" t="s">
        <v>256</v>
      </c>
      <c r="C16" s="33" t="s">
        <v>257</v>
      </c>
      <c r="D16" s="9">
        <v>1167221.5</v>
      </c>
      <c r="E16" s="10">
        <f t="shared" si="1"/>
        <v>0</v>
      </c>
      <c r="F16" s="9">
        <v>1167221.5</v>
      </c>
      <c r="G16" s="10"/>
      <c r="H16" s="9"/>
      <c r="I16" s="10">
        <f t="shared" si="2"/>
        <v>0</v>
      </c>
      <c r="J16" s="9"/>
      <c r="K16" s="10">
        <v>0</v>
      </c>
      <c r="L16" s="9">
        <f t="shared" si="3"/>
        <v>0</v>
      </c>
      <c r="M16" s="10"/>
      <c r="N16" s="9"/>
      <c r="O16" s="10"/>
      <c r="P16" s="9"/>
      <c r="Q16" s="10"/>
      <c r="R16" s="9"/>
      <c r="S16" s="10">
        <f t="shared" si="4"/>
        <v>0</v>
      </c>
      <c r="T16" s="9"/>
      <c r="U16" s="10">
        <f t="shared" si="7"/>
        <v>0</v>
      </c>
      <c r="V16" s="9"/>
      <c r="W16" s="10">
        <f t="shared" si="8"/>
        <v>0</v>
      </c>
      <c r="X16" s="9"/>
      <c r="Y16" s="10">
        <f t="shared" si="9"/>
        <v>-1167221.5</v>
      </c>
      <c r="Z16" s="9"/>
      <c r="AA16" s="10">
        <f t="shared" si="10"/>
        <v>0</v>
      </c>
      <c r="AB16" s="9"/>
      <c r="AC16" s="54">
        <f t="shared" si="5"/>
        <v>0</v>
      </c>
      <c r="AD16" s="9"/>
      <c r="AE16" s="54">
        <f t="shared" si="11"/>
        <v>0</v>
      </c>
      <c r="AF16" s="9"/>
      <c r="AG16" s="54">
        <f t="shared" si="12"/>
        <v>0</v>
      </c>
      <c r="AH16" s="9"/>
      <c r="AI16" s="11">
        <f t="shared" si="6"/>
        <v>415962.19999999995</v>
      </c>
      <c r="AJ16" s="9">
        <v>1583183.7</v>
      </c>
    </row>
    <row r="17" spans="1:36" ht="57" customHeight="1">
      <c r="A17" s="26"/>
      <c r="B17" s="33" t="s">
        <v>279</v>
      </c>
      <c r="C17" s="33" t="s">
        <v>258</v>
      </c>
      <c r="D17" s="9">
        <v>12594</v>
      </c>
      <c r="E17" s="10">
        <f t="shared" si="1"/>
        <v>0</v>
      </c>
      <c r="F17" s="9">
        <v>12594</v>
      </c>
      <c r="G17" s="10"/>
      <c r="H17" s="9"/>
      <c r="I17" s="10">
        <f t="shared" si="2"/>
        <v>0</v>
      </c>
      <c r="J17" s="9">
        <f t="shared" si="13"/>
        <v>0</v>
      </c>
      <c r="K17" s="10">
        <v>0</v>
      </c>
      <c r="L17" s="9">
        <f t="shared" si="3"/>
        <v>0</v>
      </c>
      <c r="M17" s="10"/>
      <c r="N17" s="9"/>
      <c r="O17" s="10"/>
      <c r="P17" s="9"/>
      <c r="Q17" s="10"/>
      <c r="R17" s="9"/>
      <c r="S17" s="10">
        <f t="shared" si="4"/>
        <v>0</v>
      </c>
      <c r="T17" s="9"/>
      <c r="U17" s="10">
        <f t="shared" si="7"/>
        <v>0</v>
      </c>
      <c r="V17" s="9"/>
      <c r="W17" s="10">
        <f t="shared" si="8"/>
        <v>0</v>
      </c>
      <c r="X17" s="9"/>
      <c r="Y17" s="10">
        <f t="shared" si="9"/>
        <v>-12594</v>
      </c>
      <c r="Z17" s="9"/>
      <c r="AA17" s="10">
        <f t="shared" si="10"/>
        <v>0</v>
      </c>
      <c r="AB17" s="9"/>
      <c r="AC17" s="54">
        <f t="shared" si="5"/>
        <v>0</v>
      </c>
      <c r="AD17" s="9"/>
      <c r="AE17" s="54">
        <f t="shared" si="11"/>
        <v>0</v>
      </c>
      <c r="AF17" s="9"/>
      <c r="AG17" s="54">
        <f t="shared" si="12"/>
        <v>0</v>
      </c>
      <c r="AH17" s="9"/>
      <c r="AI17" s="11">
        <f t="shared" si="6"/>
        <v>969.3999999999996</v>
      </c>
      <c r="AJ17" s="9">
        <v>13563.4</v>
      </c>
    </row>
    <row r="18" spans="1:36" s="21" customFormat="1" ht="14.25">
      <c r="A18" s="48" t="s">
        <v>6</v>
      </c>
      <c r="B18" s="49" t="s">
        <v>223</v>
      </c>
      <c r="C18" s="49" t="s">
        <v>224</v>
      </c>
      <c r="D18" s="50">
        <f>D20+D26+D27+D28+D29</f>
        <v>32340254.4</v>
      </c>
      <c r="E18" s="50">
        <f aca="true" t="shared" si="14" ref="E18:AA18">E20+E26+E27+E28+E29</f>
        <v>1021247.3999999994</v>
      </c>
      <c r="F18" s="50">
        <f t="shared" si="14"/>
        <v>33361501.8</v>
      </c>
      <c r="G18" s="50">
        <f t="shared" si="14"/>
        <v>0</v>
      </c>
      <c r="H18" s="50">
        <f t="shared" si="14"/>
        <v>0</v>
      </c>
      <c r="I18" s="50">
        <f t="shared" si="14"/>
        <v>0</v>
      </c>
      <c r="J18" s="50">
        <f t="shared" si="14"/>
        <v>0</v>
      </c>
      <c r="K18" s="50">
        <f t="shared" si="14"/>
        <v>0</v>
      </c>
      <c r="L18" s="50">
        <f t="shared" si="14"/>
        <v>0</v>
      </c>
      <c r="M18" s="50">
        <f t="shared" si="14"/>
        <v>0</v>
      </c>
      <c r="N18" s="50">
        <f t="shared" si="14"/>
        <v>0</v>
      </c>
      <c r="O18" s="50">
        <f t="shared" si="14"/>
        <v>0</v>
      </c>
      <c r="P18" s="50">
        <f t="shared" si="14"/>
        <v>0</v>
      </c>
      <c r="Q18" s="50">
        <f t="shared" si="14"/>
        <v>0</v>
      </c>
      <c r="R18" s="50">
        <f t="shared" si="14"/>
        <v>0</v>
      </c>
      <c r="S18" s="50">
        <f t="shared" si="14"/>
        <v>0</v>
      </c>
      <c r="T18" s="50">
        <f t="shared" si="14"/>
        <v>0</v>
      </c>
      <c r="U18" s="50">
        <f t="shared" si="14"/>
        <v>0</v>
      </c>
      <c r="V18" s="50">
        <f t="shared" si="14"/>
        <v>0</v>
      </c>
      <c r="W18" s="50">
        <f t="shared" si="14"/>
        <v>0</v>
      </c>
      <c r="X18" s="50">
        <f t="shared" si="14"/>
        <v>0</v>
      </c>
      <c r="Y18" s="50">
        <f t="shared" si="14"/>
        <v>-33361501.800000004</v>
      </c>
      <c r="Z18" s="50">
        <f t="shared" si="14"/>
        <v>0</v>
      </c>
      <c r="AA18" s="50">
        <f t="shared" si="14"/>
        <v>0</v>
      </c>
      <c r="AB18" s="50">
        <f>AB20+AB26+AB27+AB28+AB29</f>
        <v>0</v>
      </c>
      <c r="AC18" s="50">
        <f>AC20+AC26+AC27+AC28+AC29</f>
        <v>0</v>
      </c>
      <c r="AD18" s="50">
        <f>AD20+AD26+AD27+AD28+AD29</f>
        <v>0</v>
      </c>
      <c r="AE18" s="50">
        <f>AE20+AE26+AE27+AE28+AE29</f>
        <v>0</v>
      </c>
      <c r="AF18" s="50">
        <f>AF20+AF26+AF27+AF28+AF29</f>
        <v>0</v>
      </c>
      <c r="AG18" s="47">
        <f>AH18-AF18</f>
        <v>0</v>
      </c>
      <c r="AH18" s="47"/>
      <c r="AI18" s="50">
        <f>AI20+AI26+AI27+AI28+AI29</f>
        <v>12171576.799999999</v>
      </c>
      <c r="AJ18" s="50">
        <v>45533078.6</v>
      </c>
    </row>
    <row r="19" spans="1:36" s="51" customFormat="1" ht="14.25">
      <c r="A19" s="59"/>
      <c r="B19" s="60" t="s">
        <v>1</v>
      </c>
      <c r="C19" s="60"/>
      <c r="D19" s="54"/>
      <c r="E19" s="54"/>
      <c r="F19" s="54"/>
      <c r="G19" s="54"/>
      <c r="H19" s="54"/>
      <c r="I19" s="54">
        <f aca="true" t="shared" si="15" ref="I19:I29">J19-H19</f>
        <v>0</v>
      </c>
      <c r="J19" s="54"/>
      <c r="K19" s="54">
        <f aca="true" t="shared" si="16" ref="K19:K29">L19-J19</f>
        <v>0</v>
      </c>
      <c r="L19" s="54"/>
      <c r="M19" s="54">
        <f aca="true" t="shared" si="17" ref="M19:M29">N19-L19</f>
        <v>0</v>
      </c>
      <c r="N19" s="54"/>
      <c r="O19" s="54">
        <f aca="true" t="shared" si="18" ref="O19:O29">P19-N19</f>
        <v>0</v>
      </c>
      <c r="P19" s="54"/>
      <c r="Q19" s="54">
        <f aca="true" t="shared" si="19" ref="Q19:Q29">R19-P19</f>
        <v>0</v>
      </c>
      <c r="R19" s="54"/>
      <c r="S19" s="58"/>
      <c r="T19" s="54"/>
      <c r="U19" s="58"/>
      <c r="V19" s="54"/>
      <c r="W19" s="58"/>
      <c r="X19" s="54"/>
      <c r="Y19" s="55"/>
      <c r="Z19" s="54"/>
      <c r="AA19" s="57"/>
      <c r="AB19" s="54"/>
      <c r="AC19" s="56"/>
      <c r="AD19" s="54"/>
      <c r="AE19" s="57"/>
      <c r="AF19" s="54"/>
      <c r="AG19" s="57"/>
      <c r="AH19" s="57"/>
      <c r="AI19" s="54"/>
      <c r="AJ19" s="54"/>
    </row>
    <row r="20" spans="1:36" ht="42">
      <c r="A20" s="26"/>
      <c r="B20" s="33" t="s">
        <v>225</v>
      </c>
      <c r="C20" s="1" t="s">
        <v>226</v>
      </c>
      <c r="D20" s="9">
        <v>32124187.9</v>
      </c>
      <c r="E20" s="9">
        <f>E22+E23+E24+E25</f>
        <v>602257.3999999994</v>
      </c>
      <c r="F20" s="9">
        <v>32726445.3</v>
      </c>
      <c r="G20" s="9">
        <f aca="true" t="shared" si="20" ref="G20:AA20">G22+G23+G24+G25</f>
        <v>0</v>
      </c>
      <c r="H20" s="9">
        <f t="shared" si="20"/>
        <v>0</v>
      </c>
      <c r="I20" s="9">
        <f t="shared" si="20"/>
        <v>0</v>
      </c>
      <c r="J20" s="9">
        <f t="shared" si="20"/>
        <v>0</v>
      </c>
      <c r="K20" s="9">
        <f t="shared" si="20"/>
        <v>0</v>
      </c>
      <c r="L20" s="9">
        <f t="shared" si="20"/>
        <v>0</v>
      </c>
      <c r="M20" s="9">
        <f t="shared" si="20"/>
        <v>0</v>
      </c>
      <c r="N20" s="9">
        <f t="shared" si="20"/>
        <v>0</v>
      </c>
      <c r="O20" s="9">
        <f t="shared" si="20"/>
        <v>0</v>
      </c>
      <c r="P20" s="9">
        <f t="shared" si="20"/>
        <v>0</v>
      </c>
      <c r="Q20" s="9">
        <f t="shared" si="20"/>
        <v>0</v>
      </c>
      <c r="R20" s="9">
        <f t="shared" si="20"/>
        <v>0</v>
      </c>
      <c r="S20" s="9">
        <f t="shared" si="20"/>
        <v>0</v>
      </c>
      <c r="T20" s="9">
        <f t="shared" si="20"/>
        <v>0</v>
      </c>
      <c r="U20" s="9">
        <f t="shared" si="20"/>
        <v>0</v>
      </c>
      <c r="V20" s="9">
        <f t="shared" si="20"/>
        <v>0</v>
      </c>
      <c r="W20" s="9">
        <f t="shared" si="20"/>
        <v>0</v>
      </c>
      <c r="X20" s="9">
        <f t="shared" si="20"/>
        <v>0</v>
      </c>
      <c r="Y20" s="9">
        <f t="shared" si="20"/>
        <v>-32726445.300000004</v>
      </c>
      <c r="Z20" s="9"/>
      <c r="AA20" s="9">
        <f t="shared" si="20"/>
        <v>0</v>
      </c>
      <c r="AB20" s="9"/>
      <c r="AC20" s="54">
        <f>AD20-AB20</f>
        <v>0</v>
      </c>
      <c r="AD20" s="9"/>
      <c r="AE20" s="56">
        <f>AF20-AD20</f>
        <v>0</v>
      </c>
      <c r="AF20" s="9"/>
      <c r="AG20" s="54">
        <f>AH20-AF20</f>
        <v>0</v>
      </c>
      <c r="AH20" s="9"/>
      <c r="AI20" s="9">
        <f>AI22+AI23+AI24+AI25</f>
        <v>12200468.5</v>
      </c>
      <c r="AJ20" s="9">
        <v>44926913.8</v>
      </c>
    </row>
    <row r="21" spans="1:36" s="51" customFormat="1" ht="14.25">
      <c r="A21" s="59"/>
      <c r="B21" s="61" t="s">
        <v>5</v>
      </c>
      <c r="C21" s="60"/>
      <c r="D21" s="54"/>
      <c r="E21" s="54"/>
      <c r="F21" s="54"/>
      <c r="G21" s="54"/>
      <c r="H21" s="54"/>
      <c r="I21" s="54"/>
      <c r="J21" s="54"/>
      <c r="K21" s="54"/>
      <c r="L21" s="54"/>
      <c r="M21" s="54">
        <f t="shared" si="17"/>
        <v>0</v>
      </c>
      <c r="N21" s="54"/>
      <c r="O21" s="54">
        <f t="shared" si="18"/>
        <v>0</v>
      </c>
      <c r="P21" s="54"/>
      <c r="Q21" s="54">
        <f t="shared" si="19"/>
        <v>0</v>
      </c>
      <c r="R21" s="54"/>
      <c r="S21" s="54">
        <f aca="true" t="shared" si="21" ref="S21:S79">T21-H21</f>
        <v>0</v>
      </c>
      <c r="T21" s="54"/>
      <c r="U21" s="54"/>
      <c r="V21" s="54"/>
      <c r="W21" s="54"/>
      <c r="X21" s="54"/>
      <c r="Y21" s="54"/>
      <c r="Z21" s="54"/>
      <c r="AA21" s="57"/>
      <c r="AB21" s="54"/>
      <c r="AC21" s="56"/>
      <c r="AD21" s="54"/>
      <c r="AE21" s="56"/>
      <c r="AF21" s="54"/>
      <c r="AG21" s="54"/>
      <c r="AH21" s="57"/>
      <c r="AI21" s="54"/>
      <c r="AJ21" s="54"/>
    </row>
    <row r="22" spans="1:36" ht="33.75" customHeight="1">
      <c r="A22" s="26"/>
      <c r="B22" s="33" t="s">
        <v>227</v>
      </c>
      <c r="C22" s="1" t="s">
        <v>271</v>
      </c>
      <c r="D22" s="9">
        <v>14210005.3</v>
      </c>
      <c r="E22" s="10">
        <f aca="true" t="shared" si="22" ref="E22:E30">F22-D22</f>
        <v>0</v>
      </c>
      <c r="F22" s="9">
        <v>14210005.3</v>
      </c>
      <c r="G22" s="10"/>
      <c r="H22" s="9"/>
      <c r="I22" s="10">
        <f t="shared" si="15"/>
        <v>0</v>
      </c>
      <c r="J22" s="9"/>
      <c r="K22" s="10">
        <f t="shared" si="16"/>
        <v>0</v>
      </c>
      <c r="L22" s="9"/>
      <c r="M22" s="10">
        <f t="shared" si="17"/>
        <v>0</v>
      </c>
      <c r="N22" s="9"/>
      <c r="O22" s="10">
        <f t="shared" si="18"/>
        <v>0</v>
      </c>
      <c r="P22" s="9"/>
      <c r="Q22" s="10">
        <f t="shared" si="19"/>
        <v>0</v>
      </c>
      <c r="R22" s="9"/>
      <c r="S22" s="10">
        <f t="shared" si="21"/>
        <v>0</v>
      </c>
      <c r="T22" s="9"/>
      <c r="U22" s="10">
        <f aca="true" t="shared" si="23" ref="U22:U29">V22-T22</f>
        <v>0</v>
      </c>
      <c r="V22" s="9"/>
      <c r="W22" s="10">
        <f aca="true" t="shared" si="24" ref="W22:W79">X22-V22</f>
        <v>0</v>
      </c>
      <c r="X22" s="9"/>
      <c r="Y22" s="54">
        <f aca="true" t="shared" si="25" ref="Y22:Y29">Z22-F22</f>
        <v>-14210005.3</v>
      </c>
      <c r="Z22" s="9"/>
      <c r="AA22" s="54">
        <f>AB22-Z22</f>
        <v>0</v>
      </c>
      <c r="AB22" s="9"/>
      <c r="AC22" s="56">
        <f aca="true" t="shared" si="26" ref="AC22:AC29">AD22-AB22</f>
        <v>0</v>
      </c>
      <c r="AD22" s="9"/>
      <c r="AE22" s="56">
        <f aca="true" t="shared" si="27" ref="AE22:AE29">AF22-AD22</f>
        <v>0</v>
      </c>
      <c r="AF22" s="9"/>
      <c r="AG22" s="54">
        <f aca="true" t="shared" si="28" ref="AG22:AG28">AH22-AF22</f>
        <v>0</v>
      </c>
      <c r="AH22" s="9"/>
      <c r="AI22" s="10">
        <f>AJ22-F22</f>
        <v>3127357</v>
      </c>
      <c r="AJ22" s="9">
        <v>17337362.3</v>
      </c>
    </row>
    <row r="23" spans="1:36" ht="42">
      <c r="A23" s="26"/>
      <c r="B23" s="33" t="s">
        <v>228</v>
      </c>
      <c r="C23" s="1" t="s">
        <v>272</v>
      </c>
      <c r="D23" s="9">
        <v>7679038.2</v>
      </c>
      <c r="E23" s="10">
        <f t="shared" si="22"/>
        <v>125052.70000000019</v>
      </c>
      <c r="F23" s="9">
        <v>7804090.9</v>
      </c>
      <c r="G23" s="10"/>
      <c r="H23" s="9"/>
      <c r="I23" s="10">
        <f t="shared" si="15"/>
        <v>0</v>
      </c>
      <c r="J23" s="9"/>
      <c r="K23" s="10">
        <f t="shared" si="16"/>
        <v>0</v>
      </c>
      <c r="L23" s="9"/>
      <c r="M23" s="10">
        <f t="shared" si="17"/>
        <v>0</v>
      </c>
      <c r="N23" s="9"/>
      <c r="O23" s="10">
        <f t="shared" si="18"/>
        <v>0</v>
      </c>
      <c r="P23" s="9"/>
      <c r="Q23" s="10">
        <f t="shared" si="19"/>
        <v>0</v>
      </c>
      <c r="R23" s="9"/>
      <c r="S23" s="10">
        <f t="shared" si="21"/>
        <v>0</v>
      </c>
      <c r="T23" s="9"/>
      <c r="U23" s="10">
        <f t="shared" si="23"/>
        <v>0</v>
      </c>
      <c r="V23" s="9"/>
      <c r="W23" s="10">
        <f t="shared" si="24"/>
        <v>0</v>
      </c>
      <c r="X23" s="9"/>
      <c r="Y23" s="54">
        <f t="shared" si="25"/>
        <v>-7804090.9</v>
      </c>
      <c r="Z23" s="9"/>
      <c r="AA23" s="54">
        <f aca="true" t="shared" si="29" ref="AA23:AA29">AB23-Z23</f>
        <v>0</v>
      </c>
      <c r="AB23" s="9"/>
      <c r="AC23" s="56">
        <f t="shared" si="26"/>
        <v>0</v>
      </c>
      <c r="AD23" s="9"/>
      <c r="AE23" s="56">
        <f t="shared" si="27"/>
        <v>0</v>
      </c>
      <c r="AF23" s="9"/>
      <c r="AG23" s="54">
        <f t="shared" si="28"/>
        <v>0</v>
      </c>
      <c r="AH23" s="9"/>
      <c r="AI23" s="10">
        <f aca="true" t="shared" si="30" ref="AI23:AI29">AJ23-F23</f>
        <v>4419844.9</v>
      </c>
      <c r="AJ23" s="9">
        <v>12223935.8</v>
      </c>
    </row>
    <row r="24" spans="1:36" ht="42">
      <c r="A24" s="26"/>
      <c r="B24" s="33" t="s">
        <v>229</v>
      </c>
      <c r="C24" s="1" t="s">
        <v>273</v>
      </c>
      <c r="D24" s="9">
        <v>5454160</v>
      </c>
      <c r="E24" s="10">
        <f t="shared" si="22"/>
        <v>0</v>
      </c>
      <c r="F24" s="9">
        <v>5454160</v>
      </c>
      <c r="G24" s="10"/>
      <c r="H24" s="9"/>
      <c r="I24" s="10">
        <f t="shared" si="15"/>
        <v>0</v>
      </c>
      <c r="J24" s="9"/>
      <c r="K24" s="10">
        <f t="shared" si="16"/>
        <v>0</v>
      </c>
      <c r="L24" s="9"/>
      <c r="M24" s="10">
        <f t="shared" si="17"/>
        <v>0</v>
      </c>
      <c r="N24" s="9"/>
      <c r="O24" s="10">
        <f t="shared" si="18"/>
        <v>0</v>
      </c>
      <c r="P24" s="9"/>
      <c r="Q24" s="10">
        <f t="shared" si="19"/>
        <v>0</v>
      </c>
      <c r="R24" s="9"/>
      <c r="S24" s="10">
        <f t="shared" si="21"/>
        <v>0</v>
      </c>
      <c r="T24" s="9"/>
      <c r="U24" s="10">
        <f t="shared" si="23"/>
        <v>0</v>
      </c>
      <c r="V24" s="9"/>
      <c r="W24" s="10">
        <f t="shared" si="24"/>
        <v>0</v>
      </c>
      <c r="X24" s="9"/>
      <c r="Y24" s="54">
        <f t="shared" si="25"/>
        <v>-5454160</v>
      </c>
      <c r="Z24" s="9"/>
      <c r="AA24" s="54">
        <f t="shared" si="29"/>
        <v>0</v>
      </c>
      <c r="AB24" s="9"/>
      <c r="AC24" s="56">
        <f t="shared" si="26"/>
        <v>0</v>
      </c>
      <c r="AD24" s="9"/>
      <c r="AE24" s="56">
        <f t="shared" si="27"/>
        <v>0</v>
      </c>
      <c r="AF24" s="9"/>
      <c r="AG24" s="54">
        <f t="shared" si="28"/>
        <v>0</v>
      </c>
      <c r="AH24" s="9"/>
      <c r="AI24" s="10">
        <f t="shared" si="30"/>
        <v>1857096.0999999996</v>
      </c>
      <c r="AJ24" s="9">
        <v>7311256.1</v>
      </c>
    </row>
    <row r="25" spans="1:36" ht="14.25">
      <c r="A25" s="26"/>
      <c r="B25" s="33" t="s">
        <v>230</v>
      </c>
      <c r="C25" s="1" t="s">
        <v>274</v>
      </c>
      <c r="D25" s="9">
        <v>4780984.4</v>
      </c>
      <c r="E25" s="10">
        <f t="shared" si="22"/>
        <v>477204.69999999925</v>
      </c>
      <c r="F25" s="9">
        <v>5258189.1</v>
      </c>
      <c r="G25" s="10"/>
      <c r="H25" s="9"/>
      <c r="I25" s="10">
        <f t="shared" si="15"/>
        <v>0</v>
      </c>
      <c r="J25" s="9"/>
      <c r="K25" s="10">
        <f t="shared" si="16"/>
        <v>0</v>
      </c>
      <c r="L25" s="9"/>
      <c r="M25" s="10">
        <f t="shared" si="17"/>
        <v>0</v>
      </c>
      <c r="N25" s="9"/>
      <c r="O25" s="10">
        <f t="shared" si="18"/>
        <v>0</v>
      </c>
      <c r="P25" s="9"/>
      <c r="Q25" s="10">
        <f t="shared" si="19"/>
        <v>0</v>
      </c>
      <c r="R25" s="9"/>
      <c r="S25" s="10">
        <f t="shared" si="21"/>
        <v>0</v>
      </c>
      <c r="T25" s="9"/>
      <c r="U25" s="10">
        <f t="shared" si="23"/>
        <v>0</v>
      </c>
      <c r="V25" s="9"/>
      <c r="W25" s="10">
        <f t="shared" si="24"/>
        <v>0</v>
      </c>
      <c r="X25" s="9"/>
      <c r="Y25" s="54">
        <f t="shared" si="25"/>
        <v>-5258189.1</v>
      </c>
      <c r="Z25" s="9"/>
      <c r="AA25" s="54">
        <f t="shared" si="29"/>
        <v>0</v>
      </c>
      <c r="AB25" s="9"/>
      <c r="AC25" s="56">
        <f t="shared" si="26"/>
        <v>0</v>
      </c>
      <c r="AD25" s="9"/>
      <c r="AE25" s="56">
        <f t="shared" si="27"/>
        <v>0</v>
      </c>
      <c r="AF25" s="9"/>
      <c r="AG25" s="54">
        <f t="shared" si="28"/>
        <v>0</v>
      </c>
      <c r="AH25" s="9"/>
      <c r="AI25" s="10">
        <f t="shared" si="30"/>
        <v>2796170.5</v>
      </c>
      <c r="AJ25" s="9">
        <v>8054359.6</v>
      </c>
    </row>
    <row r="26" spans="1:36" ht="42">
      <c r="A26" s="26"/>
      <c r="B26" s="33" t="s">
        <v>231</v>
      </c>
      <c r="C26" s="1" t="s">
        <v>232</v>
      </c>
      <c r="D26" s="9">
        <v>216066.5</v>
      </c>
      <c r="E26" s="10">
        <f t="shared" si="22"/>
        <v>320386.69999999995</v>
      </c>
      <c r="F26" s="9">
        <v>536453.2</v>
      </c>
      <c r="G26" s="10"/>
      <c r="H26" s="9"/>
      <c r="I26" s="10">
        <f t="shared" si="15"/>
        <v>0</v>
      </c>
      <c r="J26" s="9"/>
      <c r="K26" s="10">
        <f t="shared" si="16"/>
        <v>0</v>
      </c>
      <c r="L26" s="9"/>
      <c r="M26" s="10">
        <f t="shared" si="17"/>
        <v>0</v>
      </c>
      <c r="N26" s="9"/>
      <c r="O26" s="10">
        <f t="shared" si="18"/>
        <v>0</v>
      </c>
      <c r="P26" s="9"/>
      <c r="Q26" s="10">
        <f t="shared" si="19"/>
        <v>0</v>
      </c>
      <c r="R26" s="9"/>
      <c r="S26" s="10">
        <f t="shared" si="21"/>
        <v>0</v>
      </c>
      <c r="T26" s="9"/>
      <c r="U26" s="10">
        <f t="shared" si="23"/>
        <v>0</v>
      </c>
      <c r="V26" s="9"/>
      <c r="W26" s="10">
        <f t="shared" si="24"/>
        <v>0</v>
      </c>
      <c r="X26" s="9"/>
      <c r="Y26" s="54">
        <f t="shared" si="25"/>
        <v>-536453.2</v>
      </c>
      <c r="Z26" s="9"/>
      <c r="AA26" s="54">
        <f t="shared" si="29"/>
        <v>0</v>
      </c>
      <c r="AB26" s="9"/>
      <c r="AC26" s="56">
        <f t="shared" si="26"/>
        <v>0</v>
      </c>
      <c r="AD26" s="9"/>
      <c r="AE26" s="56">
        <f t="shared" si="27"/>
        <v>0</v>
      </c>
      <c r="AF26" s="9"/>
      <c r="AG26" s="54">
        <f t="shared" si="28"/>
        <v>0</v>
      </c>
      <c r="AH26" s="9"/>
      <c r="AI26" s="10">
        <f t="shared" si="30"/>
        <v>0</v>
      </c>
      <c r="AJ26" s="9">
        <v>536453.2</v>
      </c>
    </row>
    <row r="27" spans="1:36" ht="14.25">
      <c r="A27" s="26"/>
      <c r="B27" s="33" t="s">
        <v>233</v>
      </c>
      <c r="C27" s="1" t="s">
        <v>234</v>
      </c>
      <c r="D27" s="9">
        <v>0</v>
      </c>
      <c r="E27" s="10">
        <f t="shared" si="22"/>
        <v>0</v>
      </c>
      <c r="F27" s="9">
        <v>0</v>
      </c>
      <c r="G27" s="10"/>
      <c r="H27" s="9"/>
      <c r="I27" s="10">
        <f t="shared" si="15"/>
        <v>0</v>
      </c>
      <c r="J27" s="9"/>
      <c r="K27" s="10">
        <f t="shared" si="16"/>
        <v>0</v>
      </c>
      <c r="L27" s="9"/>
      <c r="M27" s="10">
        <f t="shared" si="17"/>
        <v>0</v>
      </c>
      <c r="N27" s="9"/>
      <c r="O27" s="10">
        <f t="shared" si="18"/>
        <v>0</v>
      </c>
      <c r="P27" s="9"/>
      <c r="Q27" s="10">
        <f t="shared" si="19"/>
        <v>0</v>
      </c>
      <c r="R27" s="9"/>
      <c r="S27" s="10">
        <f t="shared" si="21"/>
        <v>0</v>
      </c>
      <c r="T27" s="9"/>
      <c r="U27" s="10">
        <f t="shared" si="23"/>
        <v>0</v>
      </c>
      <c r="V27" s="9"/>
      <c r="W27" s="10">
        <f t="shared" si="24"/>
        <v>0</v>
      </c>
      <c r="X27" s="9"/>
      <c r="Y27" s="54">
        <f t="shared" si="25"/>
        <v>0</v>
      </c>
      <c r="Z27" s="9"/>
      <c r="AA27" s="54">
        <f t="shared" si="29"/>
        <v>0</v>
      </c>
      <c r="AB27" s="9"/>
      <c r="AC27" s="56">
        <f t="shared" si="26"/>
        <v>0</v>
      </c>
      <c r="AD27" s="9"/>
      <c r="AE27" s="56">
        <f t="shared" si="27"/>
        <v>0</v>
      </c>
      <c r="AF27" s="9"/>
      <c r="AG27" s="54">
        <f t="shared" si="28"/>
        <v>0</v>
      </c>
      <c r="AH27" s="9"/>
      <c r="AI27" s="10">
        <f t="shared" si="30"/>
        <v>0</v>
      </c>
      <c r="AJ27" s="9">
        <v>0</v>
      </c>
    </row>
    <row r="28" spans="1:36" ht="96.75">
      <c r="A28" s="26"/>
      <c r="B28" s="33" t="s">
        <v>235</v>
      </c>
      <c r="C28" s="1" t="s">
        <v>236</v>
      </c>
      <c r="D28" s="9">
        <v>0</v>
      </c>
      <c r="E28" s="10">
        <f t="shared" si="22"/>
        <v>98603.3</v>
      </c>
      <c r="F28" s="9">
        <v>98603.3</v>
      </c>
      <c r="G28" s="10"/>
      <c r="H28" s="9"/>
      <c r="I28" s="10">
        <f t="shared" si="15"/>
        <v>0</v>
      </c>
      <c r="J28" s="9"/>
      <c r="K28" s="10">
        <f t="shared" si="16"/>
        <v>0</v>
      </c>
      <c r="L28" s="9"/>
      <c r="M28" s="10">
        <f t="shared" si="17"/>
        <v>0</v>
      </c>
      <c r="N28" s="9"/>
      <c r="O28" s="10">
        <f t="shared" si="18"/>
        <v>0</v>
      </c>
      <c r="P28" s="9"/>
      <c r="Q28" s="10">
        <f t="shared" si="19"/>
        <v>0</v>
      </c>
      <c r="R28" s="9"/>
      <c r="S28" s="10">
        <f t="shared" si="21"/>
        <v>0</v>
      </c>
      <c r="T28" s="9"/>
      <c r="U28" s="10">
        <f t="shared" si="23"/>
        <v>0</v>
      </c>
      <c r="V28" s="9"/>
      <c r="W28" s="10">
        <f t="shared" si="24"/>
        <v>0</v>
      </c>
      <c r="X28" s="9"/>
      <c r="Y28" s="54">
        <f t="shared" si="25"/>
        <v>-98603.3</v>
      </c>
      <c r="Z28" s="9"/>
      <c r="AA28" s="54">
        <f t="shared" si="29"/>
        <v>0</v>
      </c>
      <c r="AB28" s="9"/>
      <c r="AC28" s="56">
        <f t="shared" si="26"/>
        <v>0</v>
      </c>
      <c r="AD28" s="9"/>
      <c r="AE28" s="56">
        <f t="shared" si="27"/>
        <v>0</v>
      </c>
      <c r="AF28" s="9"/>
      <c r="AG28" s="54">
        <f t="shared" si="28"/>
        <v>0</v>
      </c>
      <c r="AH28" s="9"/>
      <c r="AI28" s="10">
        <f>AJ28-F28</f>
        <v>5708.099999999991</v>
      </c>
      <c r="AJ28" s="9">
        <v>104311.4</v>
      </c>
    </row>
    <row r="29" spans="1:36" ht="55.5">
      <c r="A29" s="26"/>
      <c r="B29" s="33" t="s">
        <v>237</v>
      </c>
      <c r="C29" s="1" t="s">
        <v>238</v>
      </c>
      <c r="D29" s="9">
        <v>0</v>
      </c>
      <c r="E29" s="10">
        <f t="shared" si="22"/>
        <v>0</v>
      </c>
      <c r="F29" s="9">
        <v>0</v>
      </c>
      <c r="G29" s="10"/>
      <c r="H29" s="9"/>
      <c r="I29" s="10">
        <f t="shared" si="15"/>
        <v>0</v>
      </c>
      <c r="J29" s="9"/>
      <c r="K29" s="10">
        <f t="shared" si="16"/>
        <v>0</v>
      </c>
      <c r="L29" s="9"/>
      <c r="M29" s="10">
        <f t="shared" si="17"/>
        <v>0</v>
      </c>
      <c r="N29" s="9"/>
      <c r="O29" s="10">
        <f t="shared" si="18"/>
        <v>0</v>
      </c>
      <c r="P29" s="9"/>
      <c r="Q29" s="10">
        <f t="shared" si="19"/>
        <v>0</v>
      </c>
      <c r="R29" s="9"/>
      <c r="S29" s="10">
        <f t="shared" si="21"/>
        <v>0</v>
      </c>
      <c r="T29" s="9"/>
      <c r="U29" s="10">
        <f t="shared" si="23"/>
        <v>0</v>
      </c>
      <c r="V29" s="9"/>
      <c r="W29" s="10">
        <f t="shared" si="24"/>
        <v>0</v>
      </c>
      <c r="X29" s="9"/>
      <c r="Y29" s="54">
        <f t="shared" si="25"/>
        <v>0</v>
      </c>
      <c r="Z29" s="9"/>
      <c r="AA29" s="54">
        <f t="shared" si="29"/>
        <v>0</v>
      </c>
      <c r="AB29" s="9"/>
      <c r="AC29" s="56">
        <f t="shared" si="26"/>
        <v>0</v>
      </c>
      <c r="AD29" s="9"/>
      <c r="AE29" s="56">
        <f t="shared" si="27"/>
        <v>0</v>
      </c>
      <c r="AF29" s="9"/>
      <c r="AG29" s="54">
        <f>AH29-AF29</f>
        <v>0</v>
      </c>
      <c r="AH29" s="9"/>
      <c r="AI29" s="10">
        <f t="shared" si="30"/>
        <v>-34599.8</v>
      </c>
      <c r="AJ29" s="9">
        <v>-34599.8</v>
      </c>
    </row>
    <row r="30" spans="1:36" s="35" customFormat="1" ht="14.25">
      <c r="A30" s="27" t="s">
        <v>222</v>
      </c>
      <c r="B30" s="23" t="s">
        <v>7</v>
      </c>
      <c r="C30" s="23"/>
      <c r="D30" s="24">
        <f>D32+D41+D43+D48+D58+D64+D68+D76+D80+D87+D93+D98+D100+D102</f>
        <v>76371471.9</v>
      </c>
      <c r="E30" s="24">
        <f t="shared" si="22"/>
        <v>2536337.299999997</v>
      </c>
      <c r="F30" s="24">
        <f>F32+F41+F43+F48+F58+F64+F68+F76+F80+F87+F93+F98+F100+F102</f>
        <v>78907809.2</v>
      </c>
      <c r="G30" s="24">
        <f aca="true" t="shared" si="31" ref="G30:X30">G32+G41+G43+G48+G58+G64+G68+G76+G80+G87+G93+G98+G100+G102</f>
        <v>0</v>
      </c>
      <c r="H30" s="24">
        <f t="shared" si="31"/>
        <v>0</v>
      </c>
      <c r="I30" s="24">
        <f t="shared" si="31"/>
        <v>0</v>
      </c>
      <c r="J30" s="24">
        <f t="shared" si="31"/>
        <v>0</v>
      </c>
      <c r="K30" s="24">
        <f t="shared" si="31"/>
        <v>0</v>
      </c>
      <c r="L30" s="24">
        <f t="shared" si="31"/>
        <v>0</v>
      </c>
      <c r="M30" s="24">
        <f t="shared" si="31"/>
        <v>0</v>
      </c>
      <c r="N30" s="24">
        <f t="shared" si="31"/>
        <v>0</v>
      </c>
      <c r="O30" s="24">
        <f t="shared" si="31"/>
        <v>0</v>
      </c>
      <c r="P30" s="24">
        <f t="shared" si="31"/>
        <v>0</v>
      </c>
      <c r="Q30" s="24">
        <f t="shared" si="31"/>
        <v>0</v>
      </c>
      <c r="R30" s="24">
        <f t="shared" si="31"/>
        <v>0</v>
      </c>
      <c r="S30" s="24">
        <f t="shared" si="31"/>
        <v>0</v>
      </c>
      <c r="T30" s="24">
        <f t="shared" si="31"/>
        <v>0</v>
      </c>
      <c r="U30" s="24">
        <f t="shared" si="31"/>
        <v>0</v>
      </c>
      <c r="V30" s="24">
        <f t="shared" si="31"/>
        <v>0</v>
      </c>
      <c r="W30" s="24">
        <f t="shared" si="31"/>
        <v>0</v>
      </c>
      <c r="X30" s="24">
        <f t="shared" si="31"/>
        <v>0</v>
      </c>
      <c r="Y30" s="24">
        <f aca="true" t="shared" si="32" ref="Y30:AH30">Y32+Y41+Y43+Y48+Y58+Y64+Y68+Y76+Y80+Y87+Y93+Y98+Y100+Y102</f>
        <v>-78907809.2</v>
      </c>
      <c r="Z30" s="24">
        <f t="shared" si="32"/>
        <v>0</v>
      </c>
      <c r="AA30" s="24">
        <f t="shared" si="32"/>
        <v>0</v>
      </c>
      <c r="AB30" s="24">
        <f t="shared" si="32"/>
        <v>0</v>
      </c>
      <c r="AC30" s="24">
        <f t="shared" si="32"/>
        <v>0</v>
      </c>
      <c r="AD30" s="24">
        <f t="shared" si="32"/>
        <v>0</v>
      </c>
      <c r="AE30" s="24">
        <f t="shared" si="32"/>
        <v>0</v>
      </c>
      <c r="AF30" s="24">
        <f t="shared" si="32"/>
        <v>0</v>
      </c>
      <c r="AG30" s="24">
        <f t="shared" si="32"/>
        <v>0</v>
      </c>
      <c r="AH30" s="24">
        <f t="shared" si="32"/>
        <v>0</v>
      </c>
      <c r="AI30" s="24">
        <f>AJ30-F30</f>
        <v>10046371.400000006</v>
      </c>
      <c r="AJ30" s="24">
        <f>AJ32+AJ41+AJ43+AJ48+AJ58+AJ64+AJ68+AJ76+AJ80+AJ87+AJ93+AJ98+AJ100+AJ102</f>
        <v>88954180.60000001</v>
      </c>
    </row>
    <row r="31" spans="1:36" ht="14.25">
      <c r="A31" s="26"/>
      <c r="B31" s="1" t="s">
        <v>1</v>
      </c>
      <c r="C31" s="1"/>
      <c r="D31" s="9"/>
      <c r="E31" s="10"/>
      <c r="F31" s="9"/>
      <c r="G31" s="10"/>
      <c r="H31" s="9"/>
      <c r="I31" s="10"/>
      <c r="J31" s="9"/>
      <c r="K31" s="10"/>
      <c r="L31" s="9"/>
      <c r="M31" s="10"/>
      <c r="N31" s="9"/>
      <c r="O31" s="10"/>
      <c r="P31" s="9"/>
      <c r="Q31" s="10"/>
      <c r="R31" s="9"/>
      <c r="S31" s="10"/>
      <c r="T31" s="18"/>
      <c r="U31" s="41"/>
      <c r="V31" s="18"/>
      <c r="W31" s="41"/>
      <c r="X31" s="18"/>
      <c r="Y31" s="10"/>
      <c r="Z31" s="9"/>
      <c r="AA31" s="39"/>
      <c r="AB31" s="9"/>
      <c r="AC31" s="39"/>
      <c r="AD31" s="9"/>
      <c r="AE31" s="39"/>
      <c r="AF31" s="9"/>
      <c r="AG31" s="39"/>
      <c r="AH31" s="9"/>
      <c r="AI31" s="10"/>
      <c r="AJ31" s="9"/>
    </row>
    <row r="32" spans="1:36" s="21" customFormat="1" ht="14.25">
      <c r="A32" s="28" t="s">
        <v>12</v>
      </c>
      <c r="B32" s="3" t="s">
        <v>16</v>
      </c>
      <c r="C32" s="19" t="s">
        <v>9</v>
      </c>
      <c r="D32" s="18">
        <f>D33+D34+D35+D36+D37+D38+D39+D40</f>
        <v>5130517</v>
      </c>
      <c r="E32" s="20">
        <f aca="true" t="shared" si="33" ref="E32:E63">F32-D32</f>
        <v>17472.599999999627</v>
      </c>
      <c r="F32" s="18">
        <f>F33+F34+F35+F36+F37+F38+F39+F40</f>
        <v>5147989.6</v>
      </c>
      <c r="G32" s="18">
        <f aca="true" t="shared" si="34" ref="G32:Y32">G33+G34+G35+G36+G37+G38+G39+G40</f>
        <v>0</v>
      </c>
      <c r="H32" s="18">
        <f t="shared" si="34"/>
        <v>0</v>
      </c>
      <c r="I32" s="18">
        <f t="shared" si="34"/>
        <v>0</v>
      </c>
      <c r="J32" s="18">
        <f t="shared" si="34"/>
        <v>0</v>
      </c>
      <c r="K32" s="18">
        <f t="shared" si="34"/>
        <v>0</v>
      </c>
      <c r="L32" s="18">
        <f t="shared" si="34"/>
        <v>0</v>
      </c>
      <c r="M32" s="18">
        <f t="shared" si="34"/>
        <v>0</v>
      </c>
      <c r="N32" s="18">
        <f t="shared" si="34"/>
        <v>0</v>
      </c>
      <c r="O32" s="18">
        <f t="shared" si="34"/>
        <v>0</v>
      </c>
      <c r="P32" s="18">
        <f t="shared" si="34"/>
        <v>0</v>
      </c>
      <c r="Q32" s="18">
        <f t="shared" si="34"/>
        <v>0</v>
      </c>
      <c r="R32" s="18">
        <f t="shared" si="34"/>
        <v>0</v>
      </c>
      <c r="S32" s="18">
        <f t="shared" si="34"/>
        <v>0</v>
      </c>
      <c r="T32" s="18">
        <f t="shared" si="34"/>
        <v>0</v>
      </c>
      <c r="U32" s="18">
        <f t="shared" si="34"/>
        <v>0</v>
      </c>
      <c r="V32" s="18">
        <f t="shared" si="34"/>
        <v>0</v>
      </c>
      <c r="W32" s="18">
        <f t="shared" si="34"/>
        <v>0</v>
      </c>
      <c r="X32" s="18">
        <f t="shared" si="34"/>
        <v>0</v>
      </c>
      <c r="Y32" s="41">
        <f t="shared" si="34"/>
        <v>-5147989.6</v>
      </c>
      <c r="Z32" s="18">
        <f aca="true" t="shared" si="35" ref="Z32:AH32">Z33+Z34+Z35+Z36+Z37+Z38+Z39+Z40</f>
        <v>0</v>
      </c>
      <c r="AA32" s="41">
        <f t="shared" si="35"/>
        <v>0</v>
      </c>
      <c r="AB32" s="18">
        <f t="shared" si="35"/>
        <v>0</v>
      </c>
      <c r="AC32" s="41">
        <f t="shared" si="35"/>
        <v>0</v>
      </c>
      <c r="AD32" s="18">
        <f t="shared" si="35"/>
        <v>0</v>
      </c>
      <c r="AE32" s="41">
        <f t="shared" si="35"/>
        <v>0</v>
      </c>
      <c r="AF32" s="18">
        <f t="shared" si="35"/>
        <v>0</v>
      </c>
      <c r="AG32" s="41">
        <f t="shared" si="35"/>
        <v>0</v>
      </c>
      <c r="AH32" s="18">
        <f t="shared" si="35"/>
        <v>0</v>
      </c>
      <c r="AI32" s="20">
        <f>AJ32-F32</f>
        <v>-2011989.9999999995</v>
      </c>
      <c r="AJ32" s="18">
        <f>AJ33+AJ34+AJ35+AJ36+AJ37+AJ38+AJ39+AJ40</f>
        <v>3135999.6</v>
      </c>
    </row>
    <row r="33" spans="1:36" ht="63" customHeight="1">
      <c r="A33" s="26" t="s">
        <v>13</v>
      </c>
      <c r="B33" s="4" t="s">
        <v>17</v>
      </c>
      <c r="C33" s="2" t="s">
        <v>10</v>
      </c>
      <c r="D33" s="9">
        <v>3614.4</v>
      </c>
      <c r="E33" s="10">
        <f t="shared" si="33"/>
        <v>0</v>
      </c>
      <c r="F33" s="9">
        <v>3614.4</v>
      </c>
      <c r="G33" s="10"/>
      <c r="H33" s="9"/>
      <c r="I33" s="10"/>
      <c r="J33" s="9">
        <f>I33+H33</f>
        <v>0</v>
      </c>
      <c r="K33" s="10"/>
      <c r="L33" s="9">
        <f>J33+K33</f>
        <v>0</v>
      </c>
      <c r="M33" s="10"/>
      <c r="N33" s="9">
        <f>M33+L33</f>
        <v>0</v>
      </c>
      <c r="O33" s="10"/>
      <c r="P33" s="9">
        <f>N33+O33</f>
        <v>0</v>
      </c>
      <c r="Q33" s="10"/>
      <c r="R33" s="9">
        <f>P33+Q33</f>
        <v>0</v>
      </c>
      <c r="S33" s="10">
        <f t="shared" si="21"/>
        <v>0</v>
      </c>
      <c r="T33" s="9"/>
      <c r="U33" s="10">
        <f>V33-T33</f>
        <v>0</v>
      </c>
      <c r="V33" s="9"/>
      <c r="W33" s="10">
        <f t="shared" si="24"/>
        <v>0</v>
      </c>
      <c r="X33" s="9"/>
      <c r="Y33" s="54">
        <f>Z33-F33</f>
        <v>-3614.4</v>
      </c>
      <c r="Z33" s="9"/>
      <c r="AA33" s="54">
        <f>AB33-Z33</f>
        <v>0</v>
      </c>
      <c r="AB33" s="9"/>
      <c r="AC33" s="54">
        <f>AD33-AB33</f>
        <v>0</v>
      </c>
      <c r="AD33" s="9"/>
      <c r="AE33" s="54">
        <f>AF33-AD33</f>
        <v>0</v>
      </c>
      <c r="AF33" s="9"/>
      <c r="AG33" s="54">
        <f>AH33-AF33</f>
        <v>0</v>
      </c>
      <c r="AH33" s="9"/>
      <c r="AI33" s="10">
        <f aca="true" t="shared" si="36" ref="AI33:AI40">AJ33-F33</f>
        <v>27</v>
      </c>
      <c r="AJ33" s="9">
        <v>3641.4</v>
      </c>
    </row>
    <row r="34" spans="1:36" ht="69">
      <c r="A34" s="26" t="s">
        <v>14</v>
      </c>
      <c r="B34" s="4" t="s">
        <v>18</v>
      </c>
      <c r="C34" s="2" t="s">
        <v>11</v>
      </c>
      <c r="D34" s="9">
        <v>138908.6</v>
      </c>
      <c r="E34" s="10">
        <f t="shared" si="33"/>
        <v>0</v>
      </c>
      <c r="F34" s="9">
        <v>138908.6</v>
      </c>
      <c r="G34" s="10"/>
      <c r="H34" s="9"/>
      <c r="I34" s="10"/>
      <c r="J34" s="9">
        <f aca="true" t="shared" si="37" ref="J34:J101">I34+H34</f>
        <v>0</v>
      </c>
      <c r="K34" s="10"/>
      <c r="L34" s="9">
        <f aca="true" t="shared" si="38" ref="L34:L101">J34+K34</f>
        <v>0</v>
      </c>
      <c r="M34" s="10"/>
      <c r="N34" s="9">
        <f aca="true" t="shared" si="39" ref="N34:N101">M34+L34</f>
        <v>0</v>
      </c>
      <c r="O34" s="10"/>
      <c r="P34" s="9">
        <f aca="true" t="shared" si="40" ref="P34:P101">N34+O34</f>
        <v>0</v>
      </c>
      <c r="Q34" s="10"/>
      <c r="R34" s="9">
        <f aca="true" t="shared" si="41" ref="R34:R101">P34+Q34</f>
        <v>0</v>
      </c>
      <c r="S34" s="10">
        <f t="shared" si="21"/>
        <v>0</v>
      </c>
      <c r="T34" s="9"/>
      <c r="U34" s="10">
        <f aca="true" t="shared" si="42" ref="U34:U97">V34-T34</f>
        <v>0</v>
      </c>
      <c r="V34" s="9"/>
      <c r="W34" s="10">
        <f t="shared" si="24"/>
        <v>0</v>
      </c>
      <c r="X34" s="9"/>
      <c r="Y34" s="54">
        <f aca="true" t="shared" si="43" ref="Y34:Y97">Z34-F34</f>
        <v>-138908.6</v>
      </c>
      <c r="Z34" s="9"/>
      <c r="AA34" s="54">
        <f>AB34-Z34</f>
        <v>0</v>
      </c>
      <c r="AB34" s="9"/>
      <c r="AC34" s="54">
        <f aca="true" t="shared" si="44" ref="AC34:AC40">AD34-AB34</f>
        <v>0</v>
      </c>
      <c r="AD34" s="9"/>
      <c r="AE34" s="54">
        <f aca="true" t="shared" si="45" ref="AE34:AE40">AF34-AD34</f>
        <v>0</v>
      </c>
      <c r="AF34" s="9"/>
      <c r="AG34" s="54">
        <f aca="true" t="shared" si="46" ref="AG34:AG40">AH34-AF34</f>
        <v>0</v>
      </c>
      <c r="AH34" s="9"/>
      <c r="AI34" s="10">
        <f t="shared" si="36"/>
        <v>5403.100000000006</v>
      </c>
      <c r="AJ34" s="9">
        <v>144311.7</v>
      </c>
    </row>
    <row r="35" spans="1:36" ht="69">
      <c r="A35" s="26" t="s">
        <v>84</v>
      </c>
      <c r="B35" s="4" t="s">
        <v>19</v>
      </c>
      <c r="C35" s="2" t="s">
        <v>92</v>
      </c>
      <c r="D35" s="9">
        <v>69108.5</v>
      </c>
      <c r="E35" s="10">
        <f t="shared" si="33"/>
        <v>-300</v>
      </c>
      <c r="F35" s="9">
        <v>68808.5</v>
      </c>
      <c r="G35" s="10"/>
      <c r="H35" s="9"/>
      <c r="I35" s="10"/>
      <c r="J35" s="9">
        <f t="shared" si="37"/>
        <v>0</v>
      </c>
      <c r="K35" s="10"/>
      <c r="L35" s="9">
        <f t="shared" si="38"/>
        <v>0</v>
      </c>
      <c r="M35" s="10"/>
      <c r="N35" s="9">
        <f t="shared" si="39"/>
        <v>0</v>
      </c>
      <c r="O35" s="10"/>
      <c r="P35" s="9">
        <f t="shared" si="40"/>
        <v>0</v>
      </c>
      <c r="Q35" s="10"/>
      <c r="R35" s="9">
        <f t="shared" si="41"/>
        <v>0</v>
      </c>
      <c r="S35" s="10">
        <f t="shared" si="21"/>
        <v>0</v>
      </c>
      <c r="T35" s="9"/>
      <c r="U35" s="10">
        <f t="shared" si="42"/>
        <v>0</v>
      </c>
      <c r="V35" s="9"/>
      <c r="W35" s="10">
        <f t="shared" si="24"/>
        <v>0</v>
      </c>
      <c r="X35" s="9"/>
      <c r="Y35" s="54">
        <f t="shared" si="43"/>
        <v>-68808.5</v>
      </c>
      <c r="Z35" s="9"/>
      <c r="AA35" s="54">
        <f aca="true" t="shared" si="47" ref="AA35:AA97">AB35-Z35</f>
        <v>0</v>
      </c>
      <c r="AB35" s="9"/>
      <c r="AC35" s="54">
        <f t="shared" si="44"/>
        <v>0</v>
      </c>
      <c r="AD35" s="9"/>
      <c r="AE35" s="54">
        <f t="shared" si="45"/>
        <v>0</v>
      </c>
      <c r="AF35" s="9"/>
      <c r="AG35" s="54">
        <f t="shared" si="46"/>
        <v>0</v>
      </c>
      <c r="AH35" s="9"/>
      <c r="AI35" s="10">
        <f t="shared" si="36"/>
        <v>5931.300000000003</v>
      </c>
      <c r="AJ35" s="9">
        <v>74739.8</v>
      </c>
    </row>
    <row r="36" spans="1:36" ht="14.25">
      <c r="A36" s="26" t="s">
        <v>85</v>
      </c>
      <c r="B36" s="4" t="s">
        <v>20</v>
      </c>
      <c r="C36" s="2" t="s">
        <v>93</v>
      </c>
      <c r="D36" s="9">
        <v>476.2</v>
      </c>
      <c r="E36" s="10">
        <f t="shared" si="33"/>
        <v>0</v>
      </c>
      <c r="F36" s="9">
        <v>476.2</v>
      </c>
      <c r="G36" s="10"/>
      <c r="H36" s="9"/>
      <c r="I36" s="10"/>
      <c r="J36" s="9">
        <f t="shared" si="37"/>
        <v>0</v>
      </c>
      <c r="K36" s="10"/>
      <c r="L36" s="9">
        <f t="shared" si="38"/>
        <v>0</v>
      </c>
      <c r="M36" s="10"/>
      <c r="N36" s="9">
        <f t="shared" si="39"/>
        <v>0</v>
      </c>
      <c r="O36" s="10"/>
      <c r="P36" s="9">
        <f t="shared" si="40"/>
        <v>0</v>
      </c>
      <c r="Q36" s="11"/>
      <c r="R36" s="9">
        <f t="shared" si="41"/>
        <v>0</v>
      </c>
      <c r="S36" s="10">
        <f t="shared" si="21"/>
        <v>0</v>
      </c>
      <c r="T36" s="9"/>
      <c r="U36" s="10">
        <f t="shared" si="42"/>
        <v>0</v>
      </c>
      <c r="V36" s="9"/>
      <c r="W36" s="10">
        <f t="shared" si="24"/>
        <v>0</v>
      </c>
      <c r="X36" s="9"/>
      <c r="Y36" s="54">
        <f t="shared" si="43"/>
        <v>-476.2</v>
      </c>
      <c r="Z36" s="9"/>
      <c r="AA36" s="54">
        <f t="shared" si="47"/>
        <v>0</v>
      </c>
      <c r="AB36" s="9"/>
      <c r="AC36" s="54">
        <f t="shared" si="44"/>
        <v>0</v>
      </c>
      <c r="AD36" s="9"/>
      <c r="AE36" s="54">
        <f t="shared" si="45"/>
        <v>0</v>
      </c>
      <c r="AF36" s="9"/>
      <c r="AG36" s="54">
        <f t="shared" si="46"/>
        <v>0</v>
      </c>
      <c r="AH36" s="9"/>
      <c r="AI36" s="10">
        <f t="shared" si="36"/>
        <v>0</v>
      </c>
      <c r="AJ36" s="9">
        <v>476.2</v>
      </c>
    </row>
    <row r="37" spans="1:36" ht="54.75">
      <c r="A37" s="26" t="s">
        <v>86</v>
      </c>
      <c r="B37" s="4" t="s">
        <v>21</v>
      </c>
      <c r="C37" s="2" t="s">
        <v>94</v>
      </c>
      <c r="D37" s="9">
        <v>152227.5</v>
      </c>
      <c r="E37" s="10">
        <f t="shared" si="33"/>
        <v>-52.20000000001164</v>
      </c>
      <c r="F37" s="9">
        <v>152175.3</v>
      </c>
      <c r="G37" s="10"/>
      <c r="H37" s="9"/>
      <c r="I37" s="10"/>
      <c r="J37" s="9">
        <f t="shared" si="37"/>
        <v>0</v>
      </c>
      <c r="K37" s="10"/>
      <c r="L37" s="9">
        <f t="shared" si="38"/>
        <v>0</v>
      </c>
      <c r="M37" s="10"/>
      <c r="N37" s="9">
        <f t="shared" si="39"/>
        <v>0</v>
      </c>
      <c r="O37" s="10"/>
      <c r="P37" s="9">
        <f t="shared" si="40"/>
        <v>0</v>
      </c>
      <c r="Q37" s="11"/>
      <c r="R37" s="9">
        <f t="shared" si="41"/>
        <v>0</v>
      </c>
      <c r="S37" s="10">
        <f t="shared" si="21"/>
        <v>0</v>
      </c>
      <c r="T37" s="9"/>
      <c r="U37" s="10">
        <f t="shared" si="42"/>
        <v>0</v>
      </c>
      <c r="V37" s="9"/>
      <c r="W37" s="10">
        <f t="shared" si="24"/>
        <v>0</v>
      </c>
      <c r="X37" s="9"/>
      <c r="Y37" s="54">
        <f t="shared" si="43"/>
        <v>-152175.3</v>
      </c>
      <c r="Z37" s="9"/>
      <c r="AA37" s="54">
        <f t="shared" si="47"/>
        <v>0</v>
      </c>
      <c r="AB37" s="9"/>
      <c r="AC37" s="54">
        <f t="shared" si="44"/>
        <v>0</v>
      </c>
      <c r="AD37" s="9"/>
      <c r="AE37" s="54">
        <f>AF37-AD37</f>
        <v>0</v>
      </c>
      <c r="AF37" s="9"/>
      <c r="AG37" s="54">
        <f t="shared" si="46"/>
        <v>0</v>
      </c>
      <c r="AH37" s="9"/>
      <c r="AI37" s="10">
        <f t="shared" si="36"/>
        <v>6975.700000000012</v>
      </c>
      <c r="AJ37" s="9">
        <v>159151</v>
      </c>
    </row>
    <row r="38" spans="1:36" ht="27">
      <c r="A38" s="26" t="s">
        <v>87</v>
      </c>
      <c r="B38" s="4" t="s">
        <v>22</v>
      </c>
      <c r="C38" s="2" t="s">
        <v>95</v>
      </c>
      <c r="D38" s="9">
        <v>41071.4</v>
      </c>
      <c r="E38" s="10">
        <f t="shared" si="33"/>
        <v>105719.20000000001</v>
      </c>
      <c r="F38" s="9">
        <v>146790.6</v>
      </c>
      <c r="G38" s="10"/>
      <c r="H38" s="9"/>
      <c r="I38" s="10"/>
      <c r="J38" s="9">
        <f t="shared" si="37"/>
        <v>0</v>
      </c>
      <c r="K38" s="10"/>
      <c r="L38" s="9">
        <f t="shared" si="38"/>
        <v>0</v>
      </c>
      <c r="M38" s="10"/>
      <c r="N38" s="9">
        <f t="shared" si="39"/>
        <v>0</v>
      </c>
      <c r="O38" s="10"/>
      <c r="P38" s="9">
        <f t="shared" si="40"/>
        <v>0</v>
      </c>
      <c r="Q38" s="11"/>
      <c r="R38" s="9">
        <f t="shared" si="41"/>
        <v>0</v>
      </c>
      <c r="S38" s="10">
        <f t="shared" si="21"/>
        <v>0</v>
      </c>
      <c r="T38" s="9"/>
      <c r="U38" s="10">
        <f t="shared" si="42"/>
        <v>0</v>
      </c>
      <c r="V38" s="9"/>
      <c r="W38" s="10">
        <f t="shared" si="24"/>
        <v>0</v>
      </c>
      <c r="X38" s="9"/>
      <c r="Y38" s="54">
        <f t="shared" si="43"/>
        <v>-146790.6</v>
      </c>
      <c r="Z38" s="9"/>
      <c r="AA38" s="54">
        <f t="shared" si="47"/>
        <v>0</v>
      </c>
      <c r="AB38" s="9"/>
      <c r="AC38" s="54">
        <f>AD38-AB38</f>
        <v>0</v>
      </c>
      <c r="AD38" s="9"/>
      <c r="AE38" s="54">
        <f t="shared" si="45"/>
        <v>0</v>
      </c>
      <c r="AF38" s="9"/>
      <c r="AG38" s="54">
        <f t="shared" si="46"/>
        <v>0</v>
      </c>
      <c r="AH38" s="9"/>
      <c r="AI38" s="10">
        <f t="shared" si="36"/>
        <v>130908.19999999998</v>
      </c>
      <c r="AJ38" s="9">
        <v>277698.8</v>
      </c>
    </row>
    <row r="39" spans="1:36" ht="14.25">
      <c r="A39" s="26" t="s">
        <v>88</v>
      </c>
      <c r="B39" s="4" t="s">
        <v>23</v>
      </c>
      <c r="C39" s="2" t="s">
        <v>96</v>
      </c>
      <c r="D39" s="9">
        <v>100000</v>
      </c>
      <c r="E39" s="10">
        <f t="shared" si="33"/>
        <v>-1900</v>
      </c>
      <c r="F39" s="9">
        <v>98100</v>
      </c>
      <c r="G39" s="10"/>
      <c r="H39" s="9"/>
      <c r="I39" s="10"/>
      <c r="J39" s="9">
        <f t="shared" si="37"/>
        <v>0</v>
      </c>
      <c r="K39" s="10"/>
      <c r="L39" s="9">
        <f t="shared" si="38"/>
        <v>0</v>
      </c>
      <c r="M39" s="10"/>
      <c r="N39" s="9">
        <f t="shared" si="39"/>
        <v>0</v>
      </c>
      <c r="O39" s="10"/>
      <c r="P39" s="9">
        <f t="shared" si="40"/>
        <v>0</v>
      </c>
      <c r="Q39" s="11"/>
      <c r="R39" s="9">
        <f t="shared" si="41"/>
        <v>0</v>
      </c>
      <c r="S39" s="10">
        <f t="shared" si="21"/>
        <v>0</v>
      </c>
      <c r="T39" s="9"/>
      <c r="U39" s="10">
        <f t="shared" si="42"/>
        <v>0</v>
      </c>
      <c r="V39" s="9"/>
      <c r="W39" s="10">
        <f t="shared" si="24"/>
        <v>0</v>
      </c>
      <c r="X39" s="9"/>
      <c r="Y39" s="54">
        <f t="shared" si="43"/>
        <v>-98100</v>
      </c>
      <c r="Z39" s="9"/>
      <c r="AA39" s="54">
        <f t="shared" si="47"/>
        <v>0</v>
      </c>
      <c r="AB39" s="9"/>
      <c r="AC39" s="54">
        <f t="shared" si="44"/>
        <v>0</v>
      </c>
      <c r="AD39" s="9"/>
      <c r="AE39" s="54">
        <f t="shared" si="45"/>
        <v>0</v>
      </c>
      <c r="AF39" s="9"/>
      <c r="AG39" s="54">
        <f t="shared" si="46"/>
        <v>0</v>
      </c>
      <c r="AH39" s="9"/>
      <c r="AI39" s="10">
        <f t="shared" si="36"/>
        <v>-58896.2</v>
      </c>
      <c r="AJ39" s="9">
        <v>39203.8</v>
      </c>
    </row>
    <row r="40" spans="1:36" ht="14.25">
      <c r="A40" s="26" t="s">
        <v>89</v>
      </c>
      <c r="B40" s="4" t="s">
        <v>24</v>
      </c>
      <c r="C40" s="2" t="s">
        <v>97</v>
      </c>
      <c r="D40" s="9">
        <v>4625110.4</v>
      </c>
      <c r="E40" s="10">
        <f t="shared" si="33"/>
        <v>-85994.40000000037</v>
      </c>
      <c r="F40" s="9">
        <v>4539116</v>
      </c>
      <c r="G40" s="10"/>
      <c r="H40" s="9"/>
      <c r="I40" s="10"/>
      <c r="J40" s="9">
        <f t="shared" si="37"/>
        <v>0</v>
      </c>
      <c r="K40" s="10"/>
      <c r="L40" s="9">
        <f t="shared" si="38"/>
        <v>0</v>
      </c>
      <c r="M40" s="10"/>
      <c r="N40" s="9">
        <f t="shared" si="39"/>
        <v>0</v>
      </c>
      <c r="O40" s="10"/>
      <c r="P40" s="9">
        <f t="shared" si="40"/>
        <v>0</v>
      </c>
      <c r="Q40" s="11"/>
      <c r="R40" s="9">
        <f t="shared" si="41"/>
        <v>0</v>
      </c>
      <c r="S40" s="10">
        <f t="shared" si="21"/>
        <v>0</v>
      </c>
      <c r="T40" s="9"/>
      <c r="U40" s="10">
        <f t="shared" si="42"/>
        <v>0</v>
      </c>
      <c r="V40" s="9"/>
      <c r="W40" s="10">
        <f t="shared" si="24"/>
        <v>0</v>
      </c>
      <c r="X40" s="9"/>
      <c r="Y40" s="54">
        <f t="shared" si="43"/>
        <v>-4539116</v>
      </c>
      <c r="Z40" s="9"/>
      <c r="AA40" s="54">
        <f t="shared" si="47"/>
        <v>0</v>
      </c>
      <c r="AB40" s="9"/>
      <c r="AC40" s="54">
        <f t="shared" si="44"/>
        <v>0</v>
      </c>
      <c r="AD40" s="9"/>
      <c r="AE40" s="54">
        <f t="shared" si="45"/>
        <v>0</v>
      </c>
      <c r="AF40" s="9"/>
      <c r="AG40" s="54">
        <f t="shared" si="46"/>
        <v>0</v>
      </c>
      <c r="AH40" s="9"/>
      <c r="AI40" s="10">
        <f t="shared" si="36"/>
        <v>-2102339.1</v>
      </c>
      <c r="AJ40" s="9">
        <v>2436776.9</v>
      </c>
    </row>
    <row r="41" spans="1:36" s="21" customFormat="1" ht="14.25">
      <c r="A41" s="28" t="s">
        <v>90</v>
      </c>
      <c r="B41" s="3" t="s">
        <v>25</v>
      </c>
      <c r="C41" s="19" t="s">
        <v>98</v>
      </c>
      <c r="D41" s="18">
        <f>D42</f>
        <v>58639.4</v>
      </c>
      <c r="E41" s="20">
        <f t="shared" si="33"/>
        <v>0</v>
      </c>
      <c r="F41" s="18">
        <f>F42</f>
        <v>58639.4</v>
      </c>
      <c r="G41" s="18">
        <f aca="true" t="shared" si="48" ref="G41:X41">G42</f>
        <v>0</v>
      </c>
      <c r="H41" s="18">
        <f t="shared" si="48"/>
        <v>0</v>
      </c>
      <c r="I41" s="18">
        <f t="shared" si="48"/>
        <v>0</v>
      </c>
      <c r="J41" s="18">
        <f t="shared" si="48"/>
        <v>0</v>
      </c>
      <c r="K41" s="18">
        <f t="shared" si="48"/>
        <v>0</v>
      </c>
      <c r="L41" s="18">
        <f t="shared" si="48"/>
        <v>0</v>
      </c>
      <c r="M41" s="18">
        <f t="shared" si="48"/>
        <v>0</v>
      </c>
      <c r="N41" s="18">
        <f t="shared" si="48"/>
        <v>0</v>
      </c>
      <c r="O41" s="18">
        <f t="shared" si="48"/>
        <v>0</v>
      </c>
      <c r="P41" s="18">
        <f t="shared" si="48"/>
        <v>0</v>
      </c>
      <c r="Q41" s="18">
        <f t="shared" si="48"/>
        <v>0</v>
      </c>
      <c r="R41" s="18">
        <f t="shared" si="48"/>
        <v>0</v>
      </c>
      <c r="S41" s="18">
        <f t="shared" si="48"/>
        <v>0</v>
      </c>
      <c r="T41" s="18">
        <f t="shared" si="48"/>
        <v>0</v>
      </c>
      <c r="U41" s="18">
        <f t="shared" si="48"/>
        <v>0</v>
      </c>
      <c r="V41" s="18">
        <f t="shared" si="48"/>
        <v>0</v>
      </c>
      <c r="W41" s="18">
        <f t="shared" si="48"/>
        <v>0</v>
      </c>
      <c r="X41" s="18">
        <f t="shared" si="48"/>
        <v>0</v>
      </c>
      <c r="Y41" s="41">
        <f aca="true" t="shared" si="49" ref="Y41:AH41">Y42</f>
        <v>-58639.4</v>
      </c>
      <c r="Z41" s="18">
        <f t="shared" si="49"/>
        <v>0</v>
      </c>
      <c r="AA41" s="41">
        <f t="shared" si="49"/>
        <v>0</v>
      </c>
      <c r="AB41" s="18">
        <f t="shared" si="49"/>
        <v>0</v>
      </c>
      <c r="AC41" s="41">
        <f t="shared" si="49"/>
        <v>0</v>
      </c>
      <c r="AD41" s="18">
        <f t="shared" si="49"/>
        <v>0</v>
      </c>
      <c r="AE41" s="41">
        <f t="shared" si="49"/>
        <v>0</v>
      </c>
      <c r="AF41" s="18">
        <f t="shared" si="49"/>
        <v>0</v>
      </c>
      <c r="AG41" s="41">
        <f t="shared" si="49"/>
        <v>0</v>
      </c>
      <c r="AH41" s="18">
        <f t="shared" si="49"/>
        <v>0</v>
      </c>
      <c r="AI41" s="20">
        <f aca="true" t="shared" si="50" ref="AI41:AI48">AJ41-F41</f>
        <v>2937</v>
      </c>
      <c r="AJ41" s="18">
        <f>AJ42</f>
        <v>61576.4</v>
      </c>
    </row>
    <row r="42" spans="1:36" ht="27">
      <c r="A42" s="26" t="s">
        <v>91</v>
      </c>
      <c r="B42" s="4" t="s">
        <v>26</v>
      </c>
      <c r="C42" s="2" t="s">
        <v>99</v>
      </c>
      <c r="D42" s="9">
        <v>58639.4</v>
      </c>
      <c r="E42" s="10">
        <f t="shared" si="33"/>
        <v>0</v>
      </c>
      <c r="F42" s="9">
        <v>58639.4</v>
      </c>
      <c r="G42" s="10"/>
      <c r="H42" s="9"/>
      <c r="I42" s="10"/>
      <c r="J42" s="9">
        <f t="shared" si="37"/>
        <v>0</v>
      </c>
      <c r="K42" s="10"/>
      <c r="L42" s="9">
        <f t="shared" si="38"/>
        <v>0</v>
      </c>
      <c r="M42" s="10"/>
      <c r="N42" s="9">
        <f t="shared" si="39"/>
        <v>0</v>
      </c>
      <c r="O42" s="10">
        <v>0</v>
      </c>
      <c r="P42" s="9">
        <f t="shared" si="40"/>
        <v>0</v>
      </c>
      <c r="Q42" s="11">
        <v>0</v>
      </c>
      <c r="R42" s="9">
        <f t="shared" si="41"/>
        <v>0</v>
      </c>
      <c r="S42" s="10">
        <f t="shared" si="21"/>
        <v>0</v>
      </c>
      <c r="T42" s="9"/>
      <c r="U42" s="10">
        <f t="shared" si="42"/>
        <v>0</v>
      </c>
      <c r="V42" s="9"/>
      <c r="W42" s="10">
        <f t="shared" si="24"/>
        <v>0</v>
      </c>
      <c r="X42" s="9"/>
      <c r="Y42" s="54">
        <f t="shared" si="43"/>
        <v>-58639.4</v>
      </c>
      <c r="Z42" s="9"/>
      <c r="AA42" s="54">
        <f t="shared" si="47"/>
        <v>0</v>
      </c>
      <c r="AB42" s="9"/>
      <c r="AC42" s="54">
        <f>AD42-AB42</f>
        <v>0</v>
      </c>
      <c r="AD42" s="9"/>
      <c r="AE42" s="54">
        <f>AF42-AD42</f>
        <v>0</v>
      </c>
      <c r="AF42" s="9"/>
      <c r="AG42" s="54">
        <f>AH42-AF42</f>
        <v>0</v>
      </c>
      <c r="AH42" s="9"/>
      <c r="AI42" s="10">
        <f t="shared" si="50"/>
        <v>2937</v>
      </c>
      <c r="AJ42" s="9">
        <v>61576.4</v>
      </c>
    </row>
    <row r="43" spans="1:36" s="21" customFormat="1" ht="26.25">
      <c r="A43" s="28" t="s">
        <v>100</v>
      </c>
      <c r="B43" s="3" t="s">
        <v>27</v>
      </c>
      <c r="C43" s="19" t="s">
        <v>105</v>
      </c>
      <c r="D43" s="18">
        <f>D44+D45+D46+D47</f>
        <v>993518.6</v>
      </c>
      <c r="E43" s="20">
        <f>F43-D43</f>
        <v>0</v>
      </c>
      <c r="F43" s="18">
        <f>F44+F45+F46+F47</f>
        <v>993518.6</v>
      </c>
      <c r="G43" s="18">
        <f aca="true" t="shared" si="51" ref="G43:Y43">G44+G45+G46+G47</f>
        <v>0</v>
      </c>
      <c r="H43" s="18">
        <f t="shared" si="51"/>
        <v>0</v>
      </c>
      <c r="I43" s="18">
        <f t="shared" si="51"/>
        <v>0</v>
      </c>
      <c r="J43" s="18">
        <f t="shared" si="51"/>
        <v>0</v>
      </c>
      <c r="K43" s="18">
        <f t="shared" si="51"/>
        <v>0</v>
      </c>
      <c r="L43" s="18">
        <f t="shared" si="51"/>
        <v>0</v>
      </c>
      <c r="M43" s="18">
        <f t="shared" si="51"/>
        <v>0</v>
      </c>
      <c r="N43" s="18">
        <f t="shared" si="51"/>
        <v>0</v>
      </c>
      <c r="O43" s="18">
        <f t="shared" si="51"/>
        <v>0</v>
      </c>
      <c r="P43" s="18">
        <f t="shared" si="51"/>
        <v>0</v>
      </c>
      <c r="Q43" s="18">
        <f t="shared" si="51"/>
        <v>0</v>
      </c>
      <c r="R43" s="18">
        <f t="shared" si="51"/>
        <v>0</v>
      </c>
      <c r="S43" s="18">
        <f t="shared" si="51"/>
        <v>0</v>
      </c>
      <c r="T43" s="18">
        <f t="shared" si="51"/>
        <v>0</v>
      </c>
      <c r="U43" s="18">
        <f t="shared" si="51"/>
        <v>0</v>
      </c>
      <c r="V43" s="18">
        <f t="shared" si="51"/>
        <v>0</v>
      </c>
      <c r="W43" s="18">
        <f t="shared" si="51"/>
        <v>0</v>
      </c>
      <c r="X43" s="18">
        <f t="shared" si="51"/>
        <v>0</v>
      </c>
      <c r="Y43" s="41">
        <f t="shared" si="51"/>
        <v>-993518.6</v>
      </c>
      <c r="Z43" s="18">
        <f aca="true" t="shared" si="52" ref="Z43:AH43">Z44+Z45+Z46+Z47</f>
        <v>0</v>
      </c>
      <c r="AA43" s="41">
        <f t="shared" si="52"/>
        <v>0</v>
      </c>
      <c r="AB43" s="18">
        <f t="shared" si="52"/>
        <v>0</v>
      </c>
      <c r="AC43" s="41">
        <f t="shared" si="52"/>
        <v>0</v>
      </c>
      <c r="AD43" s="18">
        <f t="shared" si="52"/>
        <v>0</v>
      </c>
      <c r="AE43" s="41">
        <f t="shared" si="52"/>
        <v>0</v>
      </c>
      <c r="AF43" s="18">
        <f t="shared" si="52"/>
        <v>0</v>
      </c>
      <c r="AG43" s="41">
        <f t="shared" si="52"/>
        <v>0</v>
      </c>
      <c r="AH43" s="18">
        <f t="shared" si="52"/>
        <v>0</v>
      </c>
      <c r="AI43" s="20">
        <f t="shared" si="50"/>
        <v>625753.8000000002</v>
      </c>
      <c r="AJ43" s="18">
        <f>AJ44+AJ45+AJ46+AJ47</f>
        <v>1619272.4000000001</v>
      </c>
    </row>
    <row r="44" spans="1:36" ht="54.75">
      <c r="A44" s="26" t="s">
        <v>101</v>
      </c>
      <c r="B44" s="4" t="s">
        <v>28</v>
      </c>
      <c r="C44" s="2" t="s">
        <v>106</v>
      </c>
      <c r="D44" s="9">
        <v>364151</v>
      </c>
      <c r="E44" s="10">
        <f t="shared" si="33"/>
        <v>0</v>
      </c>
      <c r="F44" s="9">
        <v>364151</v>
      </c>
      <c r="G44" s="10"/>
      <c r="H44" s="9"/>
      <c r="I44" s="10"/>
      <c r="J44" s="9">
        <f t="shared" si="37"/>
        <v>0</v>
      </c>
      <c r="K44" s="10"/>
      <c r="L44" s="9">
        <f t="shared" si="38"/>
        <v>0</v>
      </c>
      <c r="M44" s="10"/>
      <c r="N44" s="9">
        <f t="shared" si="39"/>
        <v>0</v>
      </c>
      <c r="O44" s="10"/>
      <c r="P44" s="9">
        <f t="shared" si="40"/>
        <v>0</v>
      </c>
      <c r="Q44" s="11"/>
      <c r="R44" s="9">
        <f t="shared" si="41"/>
        <v>0</v>
      </c>
      <c r="S44" s="10">
        <f t="shared" si="21"/>
        <v>0</v>
      </c>
      <c r="T44" s="9"/>
      <c r="U44" s="10">
        <f t="shared" si="42"/>
        <v>0</v>
      </c>
      <c r="V44" s="9"/>
      <c r="W44" s="10">
        <f t="shared" si="24"/>
        <v>0</v>
      </c>
      <c r="X44" s="9"/>
      <c r="Y44" s="54">
        <f t="shared" si="43"/>
        <v>-364151</v>
      </c>
      <c r="Z44" s="9"/>
      <c r="AA44" s="54">
        <f>AB44-Z44</f>
        <v>0</v>
      </c>
      <c r="AB44" s="9"/>
      <c r="AC44" s="54">
        <f>AD44-AB44</f>
        <v>0</v>
      </c>
      <c r="AD44" s="9"/>
      <c r="AE44" s="54">
        <f>AF44-AD44</f>
        <v>0</v>
      </c>
      <c r="AF44" s="9"/>
      <c r="AG44" s="54">
        <f>AH44-AF44</f>
        <v>0</v>
      </c>
      <c r="AH44" s="9"/>
      <c r="AI44" s="10">
        <f t="shared" si="50"/>
        <v>314407.9</v>
      </c>
      <c r="AJ44" s="9">
        <v>678558.9</v>
      </c>
    </row>
    <row r="45" spans="1:36" ht="14.25">
      <c r="A45" s="29" t="s">
        <v>102</v>
      </c>
      <c r="B45" s="13" t="s">
        <v>29</v>
      </c>
      <c r="C45" s="5" t="s">
        <v>107</v>
      </c>
      <c r="D45" s="9">
        <v>620812.9</v>
      </c>
      <c r="E45" s="10">
        <f t="shared" si="33"/>
        <v>0</v>
      </c>
      <c r="F45" s="9">
        <v>620812.9</v>
      </c>
      <c r="G45" s="11"/>
      <c r="H45" s="9"/>
      <c r="I45" s="11"/>
      <c r="J45" s="9">
        <f t="shared" si="37"/>
        <v>0</v>
      </c>
      <c r="K45" s="11"/>
      <c r="L45" s="9">
        <f t="shared" si="38"/>
        <v>0</v>
      </c>
      <c r="M45" s="11"/>
      <c r="N45" s="9">
        <f t="shared" si="39"/>
        <v>0</v>
      </c>
      <c r="O45" s="11"/>
      <c r="P45" s="9">
        <f t="shared" si="40"/>
        <v>0</v>
      </c>
      <c r="Q45" s="11"/>
      <c r="R45" s="9">
        <f t="shared" si="41"/>
        <v>0</v>
      </c>
      <c r="S45" s="10">
        <f t="shared" si="21"/>
        <v>0</v>
      </c>
      <c r="T45" s="9"/>
      <c r="U45" s="10">
        <f t="shared" si="42"/>
        <v>0</v>
      </c>
      <c r="V45" s="9"/>
      <c r="W45" s="10">
        <f t="shared" si="24"/>
        <v>0</v>
      </c>
      <c r="X45" s="9"/>
      <c r="Y45" s="54">
        <f t="shared" si="43"/>
        <v>-620812.9</v>
      </c>
      <c r="Z45" s="9"/>
      <c r="AA45" s="54">
        <f t="shared" si="47"/>
        <v>0</v>
      </c>
      <c r="AB45" s="9"/>
      <c r="AC45" s="54">
        <f>AD45-AB45</f>
        <v>0</v>
      </c>
      <c r="AD45" s="9"/>
      <c r="AE45" s="54">
        <f>AF45-AD45</f>
        <v>0</v>
      </c>
      <c r="AF45" s="9"/>
      <c r="AG45" s="54">
        <f>AH45-AF45</f>
        <v>0</v>
      </c>
      <c r="AH45" s="9"/>
      <c r="AI45" s="10">
        <f t="shared" si="50"/>
        <v>311185.9</v>
      </c>
      <c r="AJ45" s="9">
        <v>931998.8</v>
      </c>
    </row>
    <row r="46" spans="1:36" ht="14.25">
      <c r="A46" s="30" t="s">
        <v>103</v>
      </c>
      <c r="B46" s="17" t="s">
        <v>30</v>
      </c>
      <c r="C46" s="12" t="s">
        <v>108</v>
      </c>
      <c r="D46" s="15">
        <v>320</v>
      </c>
      <c r="E46" s="10">
        <f t="shared" si="33"/>
        <v>0</v>
      </c>
      <c r="F46" s="9">
        <v>320</v>
      </c>
      <c r="G46" s="14"/>
      <c r="H46" s="9"/>
      <c r="I46" s="14"/>
      <c r="J46" s="9">
        <f t="shared" si="37"/>
        <v>0</v>
      </c>
      <c r="K46" s="14"/>
      <c r="L46" s="9">
        <f t="shared" si="38"/>
        <v>0</v>
      </c>
      <c r="M46" s="14"/>
      <c r="N46" s="9">
        <f t="shared" si="39"/>
        <v>0</v>
      </c>
      <c r="O46" s="14"/>
      <c r="P46" s="9">
        <f t="shared" si="40"/>
        <v>0</v>
      </c>
      <c r="Q46" s="25"/>
      <c r="R46" s="9">
        <f t="shared" si="41"/>
        <v>0</v>
      </c>
      <c r="S46" s="10">
        <f t="shared" si="21"/>
        <v>0</v>
      </c>
      <c r="T46" s="9"/>
      <c r="U46" s="10">
        <f t="shared" si="42"/>
        <v>0</v>
      </c>
      <c r="V46" s="9"/>
      <c r="W46" s="10">
        <f t="shared" si="24"/>
        <v>0</v>
      </c>
      <c r="X46" s="9"/>
      <c r="Y46" s="54">
        <f t="shared" si="43"/>
        <v>-320</v>
      </c>
      <c r="Z46" s="9"/>
      <c r="AA46" s="54">
        <f t="shared" si="47"/>
        <v>0</v>
      </c>
      <c r="AB46" s="9"/>
      <c r="AC46" s="54">
        <f>AD46-AB46</f>
        <v>0</v>
      </c>
      <c r="AD46" s="9"/>
      <c r="AE46" s="54">
        <f>AF46-AD46</f>
        <v>0</v>
      </c>
      <c r="AF46" s="9"/>
      <c r="AG46" s="54">
        <f>AH46-AF46</f>
        <v>0</v>
      </c>
      <c r="AH46" s="9"/>
      <c r="AI46" s="10">
        <f t="shared" si="50"/>
        <v>0</v>
      </c>
      <c r="AJ46" s="9">
        <v>320</v>
      </c>
    </row>
    <row r="47" spans="1:36" ht="41.25">
      <c r="A47" s="30" t="s">
        <v>219</v>
      </c>
      <c r="B47" s="17" t="s">
        <v>218</v>
      </c>
      <c r="C47" s="12" t="s">
        <v>217</v>
      </c>
      <c r="D47" s="15">
        <v>8234.7</v>
      </c>
      <c r="E47" s="10">
        <f t="shared" si="33"/>
        <v>0</v>
      </c>
      <c r="F47" s="9">
        <v>8234.7</v>
      </c>
      <c r="G47" s="14"/>
      <c r="H47" s="9"/>
      <c r="I47" s="14">
        <v>0</v>
      </c>
      <c r="J47" s="9">
        <f t="shared" si="37"/>
        <v>0</v>
      </c>
      <c r="K47" s="14"/>
      <c r="L47" s="9">
        <f t="shared" si="38"/>
        <v>0</v>
      </c>
      <c r="M47" s="14"/>
      <c r="N47" s="9">
        <f t="shared" si="39"/>
        <v>0</v>
      </c>
      <c r="O47" s="14">
        <v>0</v>
      </c>
      <c r="P47" s="9">
        <f t="shared" si="40"/>
        <v>0</v>
      </c>
      <c r="Q47" s="25"/>
      <c r="R47" s="9">
        <f t="shared" si="41"/>
        <v>0</v>
      </c>
      <c r="S47" s="10">
        <f t="shared" si="21"/>
        <v>0</v>
      </c>
      <c r="T47" s="9"/>
      <c r="U47" s="10">
        <f t="shared" si="42"/>
        <v>0</v>
      </c>
      <c r="V47" s="9"/>
      <c r="W47" s="10">
        <f t="shared" si="24"/>
        <v>0</v>
      </c>
      <c r="X47" s="9"/>
      <c r="Y47" s="54">
        <f t="shared" si="43"/>
        <v>-8234.7</v>
      </c>
      <c r="Z47" s="9"/>
      <c r="AA47" s="54">
        <f t="shared" si="47"/>
        <v>0</v>
      </c>
      <c r="AB47" s="9"/>
      <c r="AC47" s="54">
        <f>AD47-AB47</f>
        <v>0</v>
      </c>
      <c r="AD47" s="9"/>
      <c r="AE47" s="54">
        <f>AF47-AD47</f>
        <v>0</v>
      </c>
      <c r="AF47" s="9"/>
      <c r="AG47" s="54">
        <f>AH47-AF47</f>
        <v>0</v>
      </c>
      <c r="AH47" s="9"/>
      <c r="AI47" s="10">
        <f t="shared" si="50"/>
        <v>160</v>
      </c>
      <c r="AJ47" s="9">
        <v>8394.7</v>
      </c>
    </row>
    <row r="48" spans="1:36" s="21" customFormat="1" ht="14.25">
      <c r="A48" s="28" t="s">
        <v>104</v>
      </c>
      <c r="B48" s="16" t="s">
        <v>31</v>
      </c>
      <c r="C48" s="19" t="s">
        <v>109</v>
      </c>
      <c r="D48" s="18">
        <f>D49+D51+D52+D53+D54+D55+D56+D57</f>
        <v>11593857.7</v>
      </c>
      <c r="E48" s="20">
        <f t="shared" si="33"/>
        <v>1497217.0999999996</v>
      </c>
      <c r="F48" s="18">
        <f>F49+F51+F52+F53+F54+F55+F56+F57</f>
        <v>13091074.799999999</v>
      </c>
      <c r="G48" s="18">
        <f aca="true" t="shared" si="53" ref="G48:Y48">G49+G51+G52+G53+G54+G55+G56+G57</f>
        <v>0</v>
      </c>
      <c r="H48" s="18">
        <f t="shared" si="53"/>
        <v>0</v>
      </c>
      <c r="I48" s="18">
        <f t="shared" si="53"/>
        <v>0</v>
      </c>
      <c r="J48" s="18">
        <f t="shared" si="53"/>
        <v>0</v>
      </c>
      <c r="K48" s="18">
        <f t="shared" si="53"/>
        <v>0</v>
      </c>
      <c r="L48" s="18">
        <f t="shared" si="53"/>
        <v>0</v>
      </c>
      <c r="M48" s="18">
        <f t="shared" si="53"/>
        <v>0</v>
      </c>
      <c r="N48" s="18">
        <f t="shared" si="53"/>
        <v>0</v>
      </c>
      <c r="O48" s="18">
        <f t="shared" si="53"/>
        <v>0</v>
      </c>
      <c r="P48" s="18">
        <f t="shared" si="53"/>
        <v>0</v>
      </c>
      <c r="Q48" s="18">
        <f t="shared" si="53"/>
        <v>0</v>
      </c>
      <c r="R48" s="18">
        <f t="shared" si="53"/>
        <v>0</v>
      </c>
      <c r="S48" s="18">
        <f t="shared" si="53"/>
        <v>0</v>
      </c>
      <c r="T48" s="18">
        <f t="shared" si="53"/>
        <v>0</v>
      </c>
      <c r="U48" s="18">
        <f t="shared" si="53"/>
        <v>0</v>
      </c>
      <c r="V48" s="18">
        <f t="shared" si="53"/>
        <v>0</v>
      </c>
      <c r="W48" s="18">
        <f t="shared" si="53"/>
        <v>0</v>
      </c>
      <c r="X48" s="18">
        <f t="shared" si="53"/>
        <v>0</v>
      </c>
      <c r="Y48" s="41">
        <f t="shared" si="53"/>
        <v>-13091074.799999999</v>
      </c>
      <c r="Z48" s="18">
        <f aca="true" t="shared" si="54" ref="Z48:AF48">Z49+Z51+Z52+Z53+Z54+Z55+Z56+Z57</f>
        <v>0</v>
      </c>
      <c r="AA48" s="41">
        <f t="shared" si="54"/>
        <v>0</v>
      </c>
      <c r="AB48" s="18">
        <f t="shared" si="54"/>
        <v>0</v>
      </c>
      <c r="AC48" s="41">
        <f t="shared" si="54"/>
        <v>0</v>
      </c>
      <c r="AD48" s="18">
        <f t="shared" si="54"/>
        <v>0</v>
      </c>
      <c r="AE48" s="41">
        <f t="shared" si="54"/>
        <v>0</v>
      </c>
      <c r="AF48" s="18">
        <f t="shared" si="54"/>
        <v>0</v>
      </c>
      <c r="AG48" s="41">
        <f>AG49+AG51+AG52+AG53+AG54+AG55+AG56+AG57+AG50</f>
        <v>0</v>
      </c>
      <c r="AH48" s="18">
        <f>AH49+AH51+AH52+AH53+AH54+AH55+AH56+AH57+AH50</f>
        <v>0</v>
      </c>
      <c r="AI48" s="20">
        <f t="shared" si="50"/>
        <v>620379.0000000019</v>
      </c>
      <c r="AJ48" s="18">
        <f>AJ49+AJ51+AJ52+AJ53+AJ54+AJ55+AJ56+AJ57</f>
        <v>13711453.8</v>
      </c>
    </row>
    <row r="49" spans="1:36" ht="14.25">
      <c r="A49" s="26" t="s">
        <v>110</v>
      </c>
      <c r="B49" s="17" t="s">
        <v>32</v>
      </c>
      <c r="C49" s="2" t="s">
        <v>118</v>
      </c>
      <c r="D49" s="9">
        <v>255929.8</v>
      </c>
      <c r="E49" s="10">
        <f t="shared" si="33"/>
        <v>0</v>
      </c>
      <c r="F49" s="9">
        <v>255929.8</v>
      </c>
      <c r="G49" s="10"/>
      <c r="H49" s="9"/>
      <c r="I49" s="10"/>
      <c r="J49" s="9">
        <f t="shared" si="37"/>
        <v>0</v>
      </c>
      <c r="K49" s="10"/>
      <c r="L49" s="9">
        <f t="shared" si="38"/>
        <v>0</v>
      </c>
      <c r="M49" s="10"/>
      <c r="N49" s="9">
        <f t="shared" si="39"/>
        <v>0</v>
      </c>
      <c r="O49" s="10"/>
      <c r="P49" s="9">
        <f t="shared" si="40"/>
        <v>0</v>
      </c>
      <c r="Q49" s="11"/>
      <c r="R49" s="9">
        <f t="shared" si="41"/>
        <v>0</v>
      </c>
      <c r="S49" s="10">
        <f t="shared" si="21"/>
        <v>0</v>
      </c>
      <c r="T49" s="9"/>
      <c r="U49" s="10">
        <f t="shared" si="42"/>
        <v>0</v>
      </c>
      <c r="V49" s="9"/>
      <c r="W49" s="10">
        <f t="shared" si="24"/>
        <v>0</v>
      </c>
      <c r="X49" s="9"/>
      <c r="Y49" s="54">
        <f t="shared" si="43"/>
        <v>-255929.8</v>
      </c>
      <c r="Z49" s="9"/>
      <c r="AA49" s="54">
        <f t="shared" si="47"/>
        <v>0</v>
      </c>
      <c r="AB49" s="9"/>
      <c r="AC49" s="54">
        <f>AD49-AB49</f>
        <v>0</v>
      </c>
      <c r="AD49" s="9"/>
      <c r="AE49" s="54">
        <f>AF49-AD49</f>
        <v>0</v>
      </c>
      <c r="AF49" s="9"/>
      <c r="AG49" s="54">
        <f>AH49-AF49</f>
        <v>0</v>
      </c>
      <c r="AH49" s="9"/>
      <c r="AI49" s="10">
        <f aca="true" t="shared" si="55" ref="AI49:AI105">AJ49-F49</f>
        <v>-6969.5</v>
      </c>
      <c r="AJ49" s="9">
        <v>248960.3</v>
      </c>
    </row>
    <row r="50" spans="1:36" ht="27">
      <c r="A50" s="26" t="s">
        <v>111</v>
      </c>
      <c r="B50" s="17" t="s">
        <v>269</v>
      </c>
      <c r="C50" s="2" t="s">
        <v>267</v>
      </c>
      <c r="D50" s="9">
        <v>0</v>
      </c>
      <c r="E50" s="10">
        <f t="shared" si="33"/>
        <v>0</v>
      </c>
      <c r="F50" s="9">
        <v>0</v>
      </c>
      <c r="G50" s="10"/>
      <c r="H50" s="9"/>
      <c r="I50" s="10"/>
      <c r="J50" s="9"/>
      <c r="K50" s="10"/>
      <c r="L50" s="9"/>
      <c r="M50" s="10"/>
      <c r="N50" s="9"/>
      <c r="O50" s="10"/>
      <c r="P50" s="9"/>
      <c r="Q50" s="11"/>
      <c r="R50" s="9"/>
      <c r="S50" s="10"/>
      <c r="T50" s="9"/>
      <c r="U50" s="10"/>
      <c r="V50" s="9"/>
      <c r="W50" s="10"/>
      <c r="X50" s="9"/>
      <c r="Y50" s="54">
        <f t="shared" si="43"/>
        <v>0</v>
      </c>
      <c r="Z50" s="9"/>
      <c r="AA50" s="54"/>
      <c r="AB50" s="9"/>
      <c r="AC50" s="54"/>
      <c r="AD50" s="9"/>
      <c r="AE50" s="54"/>
      <c r="AF50" s="9"/>
      <c r="AG50" s="54">
        <f aca="true" t="shared" si="56" ref="AG50:AG57">AH50-AF50</f>
        <v>0</v>
      </c>
      <c r="AH50" s="9"/>
      <c r="AI50" s="10">
        <f aca="true" t="shared" si="57" ref="AI50:AI57">AJ50-F50</f>
        <v>0</v>
      </c>
      <c r="AJ50" s="9">
        <v>0</v>
      </c>
    </row>
    <row r="51" spans="1:36" ht="14.25">
      <c r="A51" s="26" t="s">
        <v>112</v>
      </c>
      <c r="B51" s="17" t="s">
        <v>33</v>
      </c>
      <c r="C51" s="2" t="s">
        <v>119</v>
      </c>
      <c r="D51" s="9">
        <v>1764015.6</v>
      </c>
      <c r="E51" s="10">
        <f t="shared" si="33"/>
        <v>-37149.10000000009</v>
      </c>
      <c r="F51" s="9">
        <v>1726866.5</v>
      </c>
      <c r="G51" s="10"/>
      <c r="H51" s="9"/>
      <c r="I51" s="10"/>
      <c r="J51" s="9">
        <f t="shared" si="37"/>
        <v>0</v>
      </c>
      <c r="K51" s="10"/>
      <c r="L51" s="9">
        <f t="shared" si="38"/>
        <v>0</v>
      </c>
      <c r="M51" s="10"/>
      <c r="N51" s="9">
        <f t="shared" si="39"/>
        <v>0</v>
      </c>
      <c r="O51" s="10"/>
      <c r="P51" s="9">
        <f t="shared" si="40"/>
        <v>0</v>
      </c>
      <c r="Q51" s="11"/>
      <c r="R51" s="9">
        <f t="shared" si="41"/>
        <v>0</v>
      </c>
      <c r="S51" s="10">
        <f t="shared" si="21"/>
        <v>0</v>
      </c>
      <c r="T51" s="9"/>
      <c r="U51" s="10">
        <f t="shared" si="42"/>
        <v>0</v>
      </c>
      <c r="V51" s="9"/>
      <c r="W51" s="10">
        <f t="shared" si="24"/>
        <v>0</v>
      </c>
      <c r="X51" s="9"/>
      <c r="Y51" s="54">
        <f t="shared" si="43"/>
        <v>-1726866.5</v>
      </c>
      <c r="Z51" s="9"/>
      <c r="AA51" s="54">
        <f t="shared" si="47"/>
        <v>0</v>
      </c>
      <c r="AB51" s="9"/>
      <c r="AC51" s="54">
        <f aca="true" t="shared" si="58" ref="AC51:AC57">AD51-AB51</f>
        <v>0</v>
      </c>
      <c r="AD51" s="9"/>
      <c r="AE51" s="54">
        <f aca="true" t="shared" si="59" ref="AE51:AE57">AF51-AD51</f>
        <v>0</v>
      </c>
      <c r="AF51" s="9"/>
      <c r="AG51" s="54">
        <f t="shared" si="56"/>
        <v>0</v>
      </c>
      <c r="AH51" s="9"/>
      <c r="AI51" s="10">
        <f t="shared" si="57"/>
        <v>83248.8999999999</v>
      </c>
      <c r="AJ51" s="9">
        <v>1810115.4</v>
      </c>
    </row>
    <row r="52" spans="1:36" ht="14.25">
      <c r="A52" s="26" t="s">
        <v>113</v>
      </c>
      <c r="B52" s="17" t="s">
        <v>34</v>
      </c>
      <c r="C52" s="2" t="s">
        <v>120</v>
      </c>
      <c r="D52" s="9">
        <v>129998</v>
      </c>
      <c r="E52" s="10">
        <f t="shared" si="33"/>
        <v>0</v>
      </c>
      <c r="F52" s="9">
        <v>129998</v>
      </c>
      <c r="G52" s="10"/>
      <c r="H52" s="9"/>
      <c r="I52" s="10"/>
      <c r="J52" s="9">
        <f t="shared" si="37"/>
        <v>0</v>
      </c>
      <c r="K52" s="10"/>
      <c r="L52" s="9">
        <f t="shared" si="38"/>
        <v>0</v>
      </c>
      <c r="M52" s="10"/>
      <c r="N52" s="9">
        <f t="shared" si="39"/>
        <v>0</v>
      </c>
      <c r="O52" s="10"/>
      <c r="P52" s="9">
        <f t="shared" si="40"/>
        <v>0</v>
      </c>
      <c r="Q52" s="11"/>
      <c r="R52" s="9">
        <f t="shared" si="41"/>
        <v>0</v>
      </c>
      <c r="S52" s="10">
        <f t="shared" si="21"/>
        <v>0</v>
      </c>
      <c r="T52" s="9"/>
      <c r="U52" s="10">
        <f t="shared" si="42"/>
        <v>0</v>
      </c>
      <c r="V52" s="9"/>
      <c r="W52" s="10">
        <f t="shared" si="24"/>
        <v>0</v>
      </c>
      <c r="X52" s="9"/>
      <c r="Y52" s="54">
        <f t="shared" si="43"/>
        <v>-129998</v>
      </c>
      <c r="Z52" s="9"/>
      <c r="AA52" s="54">
        <f t="shared" si="47"/>
        <v>0</v>
      </c>
      <c r="AB52" s="9"/>
      <c r="AC52" s="54">
        <f t="shared" si="58"/>
        <v>0</v>
      </c>
      <c r="AD52" s="9"/>
      <c r="AE52" s="54">
        <f t="shared" si="59"/>
        <v>0</v>
      </c>
      <c r="AF52" s="9"/>
      <c r="AG52" s="54">
        <f t="shared" si="56"/>
        <v>0</v>
      </c>
      <c r="AH52" s="9"/>
      <c r="AI52" s="10">
        <f t="shared" si="57"/>
        <v>-11121.899999999994</v>
      </c>
      <c r="AJ52" s="9">
        <v>118876.1</v>
      </c>
    </row>
    <row r="53" spans="1:36" ht="14.25">
      <c r="A53" s="26" t="s">
        <v>114</v>
      </c>
      <c r="B53" s="17" t="s">
        <v>35</v>
      </c>
      <c r="C53" s="2" t="s">
        <v>121</v>
      </c>
      <c r="D53" s="9">
        <v>1614125.4</v>
      </c>
      <c r="E53" s="10">
        <f t="shared" si="33"/>
        <v>0</v>
      </c>
      <c r="F53" s="9">
        <v>1614125.4</v>
      </c>
      <c r="G53" s="10"/>
      <c r="H53" s="9"/>
      <c r="I53" s="10"/>
      <c r="J53" s="9">
        <f t="shared" si="37"/>
        <v>0</v>
      </c>
      <c r="K53" s="10"/>
      <c r="L53" s="9">
        <f t="shared" si="38"/>
        <v>0</v>
      </c>
      <c r="M53" s="10"/>
      <c r="N53" s="9">
        <f t="shared" si="39"/>
        <v>0</v>
      </c>
      <c r="O53" s="10"/>
      <c r="P53" s="9">
        <f t="shared" si="40"/>
        <v>0</v>
      </c>
      <c r="Q53" s="11"/>
      <c r="R53" s="9">
        <f t="shared" si="41"/>
        <v>0</v>
      </c>
      <c r="S53" s="10">
        <f t="shared" si="21"/>
        <v>0</v>
      </c>
      <c r="T53" s="9"/>
      <c r="U53" s="10">
        <f t="shared" si="42"/>
        <v>0</v>
      </c>
      <c r="V53" s="9"/>
      <c r="W53" s="10">
        <f t="shared" si="24"/>
        <v>0</v>
      </c>
      <c r="X53" s="9"/>
      <c r="Y53" s="54">
        <f t="shared" si="43"/>
        <v>-1614125.4</v>
      </c>
      <c r="Z53" s="9"/>
      <c r="AA53" s="54">
        <f t="shared" si="47"/>
        <v>0</v>
      </c>
      <c r="AB53" s="9"/>
      <c r="AC53" s="54">
        <f t="shared" si="58"/>
        <v>0</v>
      </c>
      <c r="AD53" s="9"/>
      <c r="AE53" s="54">
        <f t="shared" si="59"/>
        <v>0</v>
      </c>
      <c r="AF53" s="9"/>
      <c r="AG53" s="54">
        <f t="shared" si="56"/>
        <v>0</v>
      </c>
      <c r="AH53" s="9"/>
      <c r="AI53" s="10">
        <f t="shared" si="57"/>
        <v>379303</v>
      </c>
      <c r="AJ53" s="9">
        <v>1993428.4</v>
      </c>
    </row>
    <row r="54" spans="1:36" ht="14.25">
      <c r="A54" s="26" t="s">
        <v>115</v>
      </c>
      <c r="B54" s="17" t="s">
        <v>36</v>
      </c>
      <c r="C54" s="2" t="s">
        <v>122</v>
      </c>
      <c r="D54" s="9">
        <v>802329.4</v>
      </c>
      <c r="E54" s="10">
        <f t="shared" si="33"/>
        <v>-52944.09999999998</v>
      </c>
      <c r="F54" s="9">
        <v>749385.3</v>
      </c>
      <c r="G54" s="10"/>
      <c r="H54" s="9"/>
      <c r="I54" s="10"/>
      <c r="J54" s="9">
        <f t="shared" si="37"/>
        <v>0</v>
      </c>
      <c r="K54" s="10"/>
      <c r="L54" s="9">
        <f t="shared" si="38"/>
        <v>0</v>
      </c>
      <c r="M54" s="10"/>
      <c r="N54" s="9">
        <f t="shared" si="39"/>
        <v>0</v>
      </c>
      <c r="O54" s="10"/>
      <c r="P54" s="9">
        <f t="shared" si="40"/>
        <v>0</v>
      </c>
      <c r="Q54" s="11"/>
      <c r="R54" s="9">
        <f t="shared" si="41"/>
        <v>0</v>
      </c>
      <c r="S54" s="10">
        <f t="shared" si="21"/>
        <v>0</v>
      </c>
      <c r="T54" s="9"/>
      <c r="U54" s="10">
        <f t="shared" si="42"/>
        <v>0</v>
      </c>
      <c r="V54" s="9"/>
      <c r="W54" s="10">
        <f t="shared" si="24"/>
        <v>0</v>
      </c>
      <c r="X54" s="9"/>
      <c r="Y54" s="54">
        <f t="shared" si="43"/>
        <v>-749385.3</v>
      </c>
      <c r="Z54" s="9"/>
      <c r="AA54" s="54">
        <f t="shared" si="47"/>
        <v>0</v>
      </c>
      <c r="AB54" s="9"/>
      <c r="AC54" s="54">
        <f t="shared" si="58"/>
        <v>0</v>
      </c>
      <c r="AD54" s="9"/>
      <c r="AE54" s="54">
        <f t="shared" si="59"/>
        <v>0</v>
      </c>
      <c r="AF54" s="9"/>
      <c r="AG54" s="54">
        <f t="shared" si="56"/>
        <v>0</v>
      </c>
      <c r="AH54" s="9"/>
      <c r="AI54" s="10">
        <f t="shared" si="57"/>
        <v>28755.399999999907</v>
      </c>
      <c r="AJ54" s="9">
        <v>778140.7</v>
      </c>
    </row>
    <row r="55" spans="1:36" ht="14.25">
      <c r="A55" s="26" t="s">
        <v>116</v>
      </c>
      <c r="B55" s="17" t="s">
        <v>37</v>
      </c>
      <c r="C55" s="2" t="s">
        <v>123</v>
      </c>
      <c r="D55" s="9">
        <v>6451838.6</v>
      </c>
      <c r="E55" s="10">
        <f t="shared" si="33"/>
        <v>1578329.3000000007</v>
      </c>
      <c r="F55" s="9">
        <v>8030167.9</v>
      </c>
      <c r="G55" s="10"/>
      <c r="H55" s="9"/>
      <c r="I55" s="10"/>
      <c r="J55" s="9">
        <f t="shared" si="37"/>
        <v>0</v>
      </c>
      <c r="K55" s="10"/>
      <c r="L55" s="9">
        <f t="shared" si="38"/>
        <v>0</v>
      </c>
      <c r="M55" s="10"/>
      <c r="N55" s="9">
        <f t="shared" si="39"/>
        <v>0</v>
      </c>
      <c r="O55" s="10"/>
      <c r="P55" s="9">
        <f t="shared" si="40"/>
        <v>0</v>
      </c>
      <c r="Q55" s="11"/>
      <c r="R55" s="9">
        <f t="shared" si="41"/>
        <v>0</v>
      </c>
      <c r="S55" s="10">
        <f t="shared" si="21"/>
        <v>0</v>
      </c>
      <c r="T55" s="9"/>
      <c r="U55" s="10">
        <f t="shared" si="42"/>
        <v>0</v>
      </c>
      <c r="V55" s="9"/>
      <c r="W55" s="10">
        <f t="shared" si="24"/>
        <v>0</v>
      </c>
      <c r="X55" s="9"/>
      <c r="Y55" s="54">
        <f t="shared" si="43"/>
        <v>-8030167.9</v>
      </c>
      <c r="Z55" s="9"/>
      <c r="AA55" s="54">
        <f t="shared" si="47"/>
        <v>0</v>
      </c>
      <c r="AB55" s="9"/>
      <c r="AC55" s="54">
        <f t="shared" si="58"/>
        <v>0</v>
      </c>
      <c r="AD55" s="9"/>
      <c r="AE55" s="54">
        <f t="shared" si="59"/>
        <v>0</v>
      </c>
      <c r="AF55" s="9"/>
      <c r="AG55" s="54">
        <f t="shared" si="56"/>
        <v>0</v>
      </c>
      <c r="AH55" s="9"/>
      <c r="AI55" s="10">
        <f t="shared" si="57"/>
        <v>68657.19999999925</v>
      </c>
      <c r="AJ55" s="9">
        <v>8098825.1</v>
      </c>
    </row>
    <row r="56" spans="1:36" ht="14.25">
      <c r="A56" s="26" t="s">
        <v>117</v>
      </c>
      <c r="B56" s="17" t="s">
        <v>38</v>
      </c>
      <c r="C56" s="2" t="s">
        <v>124</v>
      </c>
      <c r="D56" s="9">
        <v>47226.7</v>
      </c>
      <c r="E56" s="10">
        <f t="shared" si="33"/>
        <v>0</v>
      </c>
      <c r="F56" s="9">
        <v>47226.7</v>
      </c>
      <c r="G56" s="10"/>
      <c r="H56" s="9"/>
      <c r="I56" s="10"/>
      <c r="J56" s="9">
        <f t="shared" si="37"/>
        <v>0</v>
      </c>
      <c r="K56" s="10"/>
      <c r="L56" s="9">
        <f t="shared" si="38"/>
        <v>0</v>
      </c>
      <c r="M56" s="10"/>
      <c r="N56" s="9">
        <f t="shared" si="39"/>
        <v>0</v>
      </c>
      <c r="O56" s="10"/>
      <c r="P56" s="9">
        <f t="shared" si="40"/>
        <v>0</v>
      </c>
      <c r="Q56" s="11"/>
      <c r="R56" s="9">
        <f t="shared" si="41"/>
        <v>0</v>
      </c>
      <c r="S56" s="10">
        <f t="shared" si="21"/>
        <v>0</v>
      </c>
      <c r="T56" s="9"/>
      <c r="U56" s="10">
        <f t="shared" si="42"/>
        <v>0</v>
      </c>
      <c r="V56" s="9"/>
      <c r="W56" s="10">
        <f t="shared" si="24"/>
        <v>0</v>
      </c>
      <c r="X56" s="9"/>
      <c r="Y56" s="54">
        <f t="shared" si="43"/>
        <v>-47226.7</v>
      </c>
      <c r="Z56" s="9"/>
      <c r="AA56" s="54">
        <f t="shared" si="47"/>
        <v>0</v>
      </c>
      <c r="AB56" s="9"/>
      <c r="AC56" s="54">
        <f t="shared" si="58"/>
        <v>0</v>
      </c>
      <c r="AD56" s="9"/>
      <c r="AE56" s="54">
        <f t="shared" si="59"/>
        <v>0</v>
      </c>
      <c r="AF56" s="9"/>
      <c r="AG56" s="54">
        <f t="shared" si="56"/>
        <v>0</v>
      </c>
      <c r="AH56" s="9"/>
      <c r="AI56" s="10">
        <f t="shared" si="57"/>
        <v>3530.100000000006</v>
      </c>
      <c r="AJ56" s="9">
        <v>50756.8</v>
      </c>
    </row>
    <row r="57" spans="1:36" ht="27">
      <c r="A57" s="26" t="s">
        <v>268</v>
      </c>
      <c r="B57" s="17" t="s">
        <v>39</v>
      </c>
      <c r="C57" s="2" t="s">
        <v>125</v>
      </c>
      <c r="D57" s="9">
        <v>528394.2</v>
      </c>
      <c r="E57" s="10">
        <f t="shared" si="33"/>
        <v>8981</v>
      </c>
      <c r="F57" s="9">
        <v>537375.2</v>
      </c>
      <c r="G57" s="10"/>
      <c r="H57" s="9"/>
      <c r="I57" s="10"/>
      <c r="J57" s="9">
        <f t="shared" si="37"/>
        <v>0</v>
      </c>
      <c r="K57" s="10"/>
      <c r="L57" s="9">
        <f t="shared" si="38"/>
        <v>0</v>
      </c>
      <c r="M57" s="10"/>
      <c r="N57" s="9">
        <f t="shared" si="39"/>
        <v>0</v>
      </c>
      <c r="O57" s="10"/>
      <c r="P57" s="9">
        <f t="shared" si="40"/>
        <v>0</v>
      </c>
      <c r="Q57" s="11"/>
      <c r="R57" s="9">
        <f t="shared" si="41"/>
        <v>0</v>
      </c>
      <c r="S57" s="10">
        <f t="shared" si="21"/>
        <v>0</v>
      </c>
      <c r="T57" s="9"/>
      <c r="U57" s="10">
        <f t="shared" si="42"/>
        <v>0</v>
      </c>
      <c r="V57" s="9"/>
      <c r="W57" s="10">
        <f t="shared" si="24"/>
        <v>0</v>
      </c>
      <c r="X57" s="9"/>
      <c r="Y57" s="54">
        <f t="shared" si="43"/>
        <v>-537375.2</v>
      </c>
      <c r="Z57" s="9"/>
      <c r="AA57" s="54">
        <f t="shared" si="47"/>
        <v>0</v>
      </c>
      <c r="AB57" s="9"/>
      <c r="AC57" s="54">
        <f t="shared" si="58"/>
        <v>0</v>
      </c>
      <c r="AD57" s="9"/>
      <c r="AE57" s="54">
        <f t="shared" si="59"/>
        <v>0</v>
      </c>
      <c r="AF57" s="9"/>
      <c r="AG57" s="54">
        <f t="shared" si="56"/>
        <v>0</v>
      </c>
      <c r="AH57" s="9"/>
      <c r="AI57" s="10">
        <f t="shared" si="57"/>
        <v>74975.80000000005</v>
      </c>
      <c r="AJ57" s="9">
        <v>612351</v>
      </c>
    </row>
    <row r="58" spans="1:36" s="21" customFormat="1" ht="14.25">
      <c r="A58" s="28" t="s">
        <v>126</v>
      </c>
      <c r="B58" s="16" t="s">
        <v>40</v>
      </c>
      <c r="C58" s="19" t="s">
        <v>127</v>
      </c>
      <c r="D58" s="18">
        <f>D59+D60+D61+D62+D63</f>
        <v>2494764.2</v>
      </c>
      <c r="E58" s="20">
        <f t="shared" si="33"/>
        <v>405643.1999999997</v>
      </c>
      <c r="F58" s="18">
        <f>F59+F60+F61+F62+F63</f>
        <v>2900407.4</v>
      </c>
      <c r="G58" s="18">
        <f aca="true" t="shared" si="60" ref="G58:Y58">G59+G60+G61+G62+G63</f>
        <v>0</v>
      </c>
      <c r="H58" s="18">
        <f t="shared" si="60"/>
        <v>0</v>
      </c>
      <c r="I58" s="18">
        <f t="shared" si="60"/>
        <v>0</v>
      </c>
      <c r="J58" s="18">
        <f t="shared" si="60"/>
        <v>0</v>
      </c>
      <c r="K58" s="18">
        <f t="shared" si="60"/>
        <v>0</v>
      </c>
      <c r="L58" s="18">
        <f t="shared" si="60"/>
        <v>0</v>
      </c>
      <c r="M58" s="18">
        <f t="shared" si="60"/>
        <v>0</v>
      </c>
      <c r="N58" s="18">
        <f t="shared" si="60"/>
        <v>0</v>
      </c>
      <c r="O58" s="18">
        <f t="shared" si="60"/>
        <v>0</v>
      </c>
      <c r="P58" s="18">
        <f t="shared" si="60"/>
        <v>0</v>
      </c>
      <c r="Q58" s="18">
        <f t="shared" si="60"/>
        <v>0</v>
      </c>
      <c r="R58" s="18">
        <f t="shared" si="60"/>
        <v>0</v>
      </c>
      <c r="S58" s="18">
        <f t="shared" si="60"/>
        <v>0</v>
      </c>
      <c r="T58" s="18">
        <f t="shared" si="60"/>
        <v>0</v>
      </c>
      <c r="U58" s="18">
        <f t="shared" si="60"/>
        <v>0</v>
      </c>
      <c r="V58" s="18">
        <f t="shared" si="60"/>
        <v>0</v>
      </c>
      <c r="W58" s="18">
        <f t="shared" si="60"/>
        <v>0</v>
      </c>
      <c r="X58" s="18">
        <f t="shared" si="60"/>
        <v>0</v>
      </c>
      <c r="Y58" s="41">
        <f t="shared" si="60"/>
        <v>-2900407.4</v>
      </c>
      <c r="Z58" s="18">
        <f aca="true" t="shared" si="61" ref="Z58:AH58">Z59+Z60+Z61+Z62+Z63</f>
        <v>0</v>
      </c>
      <c r="AA58" s="41">
        <f t="shared" si="61"/>
        <v>0</v>
      </c>
      <c r="AB58" s="18">
        <f t="shared" si="61"/>
        <v>0</v>
      </c>
      <c r="AC58" s="41">
        <f t="shared" si="61"/>
        <v>0</v>
      </c>
      <c r="AD58" s="18">
        <f t="shared" si="61"/>
        <v>0</v>
      </c>
      <c r="AE58" s="41">
        <f t="shared" si="61"/>
        <v>0</v>
      </c>
      <c r="AF58" s="18">
        <f t="shared" si="61"/>
        <v>0</v>
      </c>
      <c r="AG58" s="41">
        <f t="shared" si="61"/>
        <v>0</v>
      </c>
      <c r="AH58" s="18">
        <f t="shared" si="61"/>
        <v>0</v>
      </c>
      <c r="AI58" s="20">
        <f t="shared" si="55"/>
        <v>443955.2000000002</v>
      </c>
      <c r="AJ58" s="18">
        <f>AJ59+AJ60+AJ61+AJ62+AJ63</f>
        <v>3344362.6</v>
      </c>
    </row>
    <row r="59" spans="1:36" ht="14.25">
      <c r="A59" s="26" t="s">
        <v>128</v>
      </c>
      <c r="B59" s="17" t="s">
        <v>41</v>
      </c>
      <c r="C59" s="2" t="s">
        <v>131</v>
      </c>
      <c r="D59" s="9">
        <v>339568.9</v>
      </c>
      <c r="E59" s="10">
        <f t="shared" si="33"/>
        <v>320386.69999999995</v>
      </c>
      <c r="F59" s="9">
        <v>659955.6</v>
      </c>
      <c r="G59" s="10"/>
      <c r="H59" s="9"/>
      <c r="I59" s="10"/>
      <c r="J59" s="9">
        <f t="shared" si="37"/>
        <v>0</v>
      </c>
      <c r="K59" s="10"/>
      <c r="L59" s="9">
        <f t="shared" si="38"/>
        <v>0</v>
      </c>
      <c r="M59" s="10"/>
      <c r="N59" s="9">
        <f t="shared" si="39"/>
        <v>0</v>
      </c>
      <c r="O59" s="10"/>
      <c r="P59" s="9">
        <f t="shared" si="40"/>
        <v>0</v>
      </c>
      <c r="Q59" s="11"/>
      <c r="R59" s="9">
        <f t="shared" si="41"/>
        <v>0</v>
      </c>
      <c r="S59" s="10">
        <f t="shared" si="21"/>
        <v>0</v>
      </c>
      <c r="T59" s="9"/>
      <c r="U59" s="10">
        <f t="shared" si="42"/>
        <v>0</v>
      </c>
      <c r="V59" s="9"/>
      <c r="W59" s="10">
        <f t="shared" si="24"/>
        <v>0</v>
      </c>
      <c r="X59" s="9"/>
      <c r="Y59" s="54">
        <f t="shared" si="43"/>
        <v>-659955.6</v>
      </c>
      <c r="Z59" s="9"/>
      <c r="AA59" s="54">
        <f t="shared" si="47"/>
        <v>0</v>
      </c>
      <c r="AB59" s="9"/>
      <c r="AC59" s="54">
        <f>AD59-AB59</f>
        <v>0</v>
      </c>
      <c r="AD59" s="9"/>
      <c r="AE59" s="54">
        <f>AF59-AD59</f>
        <v>0</v>
      </c>
      <c r="AF59" s="9"/>
      <c r="AG59" s="54">
        <f>AH59-AF59</f>
        <v>0</v>
      </c>
      <c r="AH59" s="9"/>
      <c r="AI59" s="10">
        <f t="shared" si="55"/>
        <v>-78054.09999999998</v>
      </c>
      <c r="AJ59" s="9">
        <v>581901.5</v>
      </c>
    </row>
    <row r="60" spans="1:36" ht="14.25">
      <c r="A60" s="26" t="s">
        <v>129</v>
      </c>
      <c r="B60" s="17" t="s">
        <v>42</v>
      </c>
      <c r="C60" s="2" t="s">
        <v>132</v>
      </c>
      <c r="D60" s="9">
        <v>1498438.6</v>
      </c>
      <c r="E60" s="10">
        <f t="shared" si="33"/>
        <v>17914.09999999986</v>
      </c>
      <c r="F60" s="9">
        <v>1516352.7</v>
      </c>
      <c r="G60" s="10"/>
      <c r="H60" s="9"/>
      <c r="I60" s="10"/>
      <c r="J60" s="9">
        <f t="shared" si="37"/>
        <v>0</v>
      </c>
      <c r="K60" s="10"/>
      <c r="L60" s="9">
        <f t="shared" si="38"/>
        <v>0</v>
      </c>
      <c r="M60" s="10"/>
      <c r="N60" s="9">
        <f t="shared" si="39"/>
        <v>0</v>
      </c>
      <c r="O60" s="10"/>
      <c r="P60" s="9">
        <f t="shared" si="40"/>
        <v>0</v>
      </c>
      <c r="Q60" s="11"/>
      <c r="R60" s="9">
        <f t="shared" si="41"/>
        <v>0</v>
      </c>
      <c r="S60" s="10">
        <f t="shared" si="21"/>
        <v>0</v>
      </c>
      <c r="T60" s="9"/>
      <c r="U60" s="10">
        <f t="shared" si="42"/>
        <v>0</v>
      </c>
      <c r="V60" s="9"/>
      <c r="W60" s="10">
        <f t="shared" si="24"/>
        <v>0</v>
      </c>
      <c r="X60" s="9"/>
      <c r="Y60" s="54">
        <f t="shared" si="43"/>
        <v>-1516352.7</v>
      </c>
      <c r="Z60" s="9"/>
      <c r="AA60" s="54">
        <f t="shared" si="47"/>
        <v>0</v>
      </c>
      <c r="AB60" s="9"/>
      <c r="AC60" s="54">
        <f>AD60-AB60</f>
        <v>0</v>
      </c>
      <c r="AD60" s="9"/>
      <c r="AE60" s="54">
        <f>AF60-AD60</f>
        <v>0</v>
      </c>
      <c r="AF60" s="9"/>
      <c r="AG60" s="54">
        <f>AH60-AF60</f>
        <v>0</v>
      </c>
      <c r="AH60" s="9"/>
      <c r="AI60" s="10">
        <f t="shared" si="55"/>
        <v>253522</v>
      </c>
      <c r="AJ60" s="9">
        <v>1769874.7</v>
      </c>
    </row>
    <row r="61" spans="1:36" ht="14.25">
      <c r="A61" s="26" t="s">
        <v>130</v>
      </c>
      <c r="B61" s="17" t="s">
        <v>214</v>
      </c>
      <c r="C61" s="2" t="s">
        <v>215</v>
      </c>
      <c r="D61" s="9">
        <v>334549.5</v>
      </c>
      <c r="E61" s="10">
        <f t="shared" si="33"/>
        <v>67343.40000000002</v>
      </c>
      <c r="F61" s="9">
        <v>401892.9</v>
      </c>
      <c r="G61" s="10"/>
      <c r="H61" s="9"/>
      <c r="I61" s="10"/>
      <c r="J61" s="9">
        <f t="shared" si="37"/>
        <v>0</v>
      </c>
      <c r="K61" s="10"/>
      <c r="L61" s="9">
        <f t="shared" si="38"/>
        <v>0</v>
      </c>
      <c r="M61" s="10"/>
      <c r="N61" s="9">
        <f t="shared" si="39"/>
        <v>0</v>
      </c>
      <c r="O61" s="10"/>
      <c r="P61" s="9">
        <f t="shared" si="40"/>
        <v>0</v>
      </c>
      <c r="Q61" s="11"/>
      <c r="R61" s="9">
        <f t="shared" si="41"/>
        <v>0</v>
      </c>
      <c r="S61" s="10">
        <f t="shared" si="21"/>
        <v>0</v>
      </c>
      <c r="T61" s="9"/>
      <c r="U61" s="10">
        <f t="shared" si="42"/>
        <v>0</v>
      </c>
      <c r="V61" s="9"/>
      <c r="W61" s="10">
        <f t="shared" si="24"/>
        <v>0</v>
      </c>
      <c r="X61" s="9"/>
      <c r="Y61" s="54">
        <f t="shared" si="43"/>
        <v>-401892.9</v>
      </c>
      <c r="Z61" s="9"/>
      <c r="AA61" s="54">
        <f t="shared" si="47"/>
        <v>0</v>
      </c>
      <c r="AB61" s="9"/>
      <c r="AC61" s="54">
        <f>AD61-AB61</f>
        <v>0</v>
      </c>
      <c r="AD61" s="9"/>
      <c r="AE61" s="54">
        <f>AF61-AD61</f>
        <v>0</v>
      </c>
      <c r="AF61" s="9"/>
      <c r="AG61" s="54">
        <f>AH61-AF61</f>
        <v>0</v>
      </c>
      <c r="AH61" s="9"/>
      <c r="AI61" s="10">
        <f t="shared" si="55"/>
        <v>247392.09999999998</v>
      </c>
      <c r="AJ61" s="9">
        <v>649285</v>
      </c>
    </row>
    <row r="62" spans="1:53" s="43" customFormat="1" ht="41.25">
      <c r="A62" s="44" t="s">
        <v>216</v>
      </c>
      <c r="B62" s="17" t="s">
        <v>264</v>
      </c>
      <c r="C62" s="2" t="s">
        <v>265</v>
      </c>
      <c r="D62" s="9">
        <v>8023.2</v>
      </c>
      <c r="E62" s="10">
        <f t="shared" si="33"/>
        <v>0</v>
      </c>
      <c r="F62" s="9">
        <v>8023.2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54">
        <f t="shared" si="43"/>
        <v>-8023.2</v>
      </c>
      <c r="Z62" s="9"/>
      <c r="AA62" s="54">
        <f t="shared" si="47"/>
        <v>0</v>
      </c>
      <c r="AB62" s="9"/>
      <c r="AC62" s="54">
        <f>AD62-AB62</f>
        <v>0</v>
      </c>
      <c r="AD62" s="9"/>
      <c r="AE62" s="54">
        <f>AF62-AD62</f>
        <v>0</v>
      </c>
      <c r="AF62" s="9"/>
      <c r="AG62" s="54">
        <f>AH62-AF62</f>
        <v>0</v>
      </c>
      <c r="AH62" s="9"/>
      <c r="AI62" s="10">
        <f t="shared" si="55"/>
        <v>-7394.3</v>
      </c>
      <c r="AJ62" s="9">
        <v>628.9</v>
      </c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</row>
    <row r="63" spans="1:36" ht="27">
      <c r="A63" s="31" t="s">
        <v>266</v>
      </c>
      <c r="B63" s="17" t="s">
        <v>43</v>
      </c>
      <c r="C63" s="2" t="s">
        <v>133</v>
      </c>
      <c r="D63" s="9">
        <v>314184</v>
      </c>
      <c r="E63" s="10">
        <f t="shared" si="33"/>
        <v>-1</v>
      </c>
      <c r="F63" s="9">
        <v>314183</v>
      </c>
      <c r="G63" s="10"/>
      <c r="H63" s="9"/>
      <c r="I63" s="10"/>
      <c r="J63" s="9">
        <f t="shared" si="37"/>
        <v>0</v>
      </c>
      <c r="K63" s="10"/>
      <c r="L63" s="9">
        <f t="shared" si="38"/>
        <v>0</v>
      </c>
      <c r="M63" s="10"/>
      <c r="N63" s="9">
        <f t="shared" si="39"/>
        <v>0</v>
      </c>
      <c r="O63" s="10"/>
      <c r="P63" s="9">
        <f t="shared" si="40"/>
        <v>0</v>
      </c>
      <c r="Q63" s="11"/>
      <c r="R63" s="9">
        <f t="shared" si="41"/>
        <v>0</v>
      </c>
      <c r="S63" s="10">
        <f t="shared" si="21"/>
        <v>0</v>
      </c>
      <c r="T63" s="9"/>
      <c r="U63" s="10">
        <f t="shared" si="42"/>
        <v>0</v>
      </c>
      <c r="V63" s="9"/>
      <c r="W63" s="10">
        <f t="shared" si="24"/>
        <v>0</v>
      </c>
      <c r="X63" s="9"/>
      <c r="Y63" s="54">
        <f t="shared" si="43"/>
        <v>-314183</v>
      </c>
      <c r="Z63" s="9"/>
      <c r="AA63" s="54">
        <f t="shared" si="47"/>
        <v>0</v>
      </c>
      <c r="AB63" s="9"/>
      <c r="AC63" s="54">
        <f>AD63-AB63</f>
        <v>0</v>
      </c>
      <c r="AD63" s="9"/>
      <c r="AE63" s="54">
        <f>AF63-AD63</f>
        <v>0</v>
      </c>
      <c r="AF63" s="9"/>
      <c r="AG63" s="54">
        <f>AH63-AF63</f>
        <v>0</v>
      </c>
      <c r="AH63" s="9"/>
      <c r="AI63" s="10">
        <f t="shared" si="55"/>
        <v>28489.5</v>
      </c>
      <c r="AJ63" s="9">
        <v>342672.5</v>
      </c>
    </row>
    <row r="64" spans="1:36" s="21" customFormat="1" ht="14.25">
      <c r="A64" s="28" t="s">
        <v>134</v>
      </c>
      <c r="B64" s="16" t="s">
        <v>44</v>
      </c>
      <c r="C64" s="19" t="s">
        <v>138</v>
      </c>
      <c r="D64" s="18">
        <f>D65+D66+D67</f>
        <v>203091.69999999998</v>
      </c>
      <c r="E64" s="20">
        <f aca="true" t="shared" si="62" ref="E64:E95">F64-D64</f>
        <v>199243.60000000006</v>
      </c>
      <c r="F64" s="18">
        <f>F65+F66+F67</f>
        <v>402335.30000000005</v>
      </c>
      <c r="G64" s="18">
        <f aca="true" t="shared" si="63" ref="G64:Y64">G65+G66+G67</f>
        <v>0</v>
      </c>
      <c r="H64" s="18">
        <f t="shared" si="63"/>
        <v>0</v>
      </c>
      <c r="I64" s="18">
        <f t="shared" si="63"/>
        <v>0</v>
      </c>
      <c r="J64" s="18">
        <f t="shared" si="63"/>
        <v>0</v>
      </c>
      <c r="K64" s="18">
        <f t="shared" si="63"/>
        <v>0</v>
      </c>
      <c r="L64" s="18">
        <f t="shared" si="63"/>
        <v>0</v>
      </c>
      <c r="M64" s="18">
        <f t="shared" si="63"/>
        <v>0</v>
      </c>
      <c r="N64" s="18">
        <f t="shared" si="63"/>
        <v>0</v>
      </c>
      <c r="O64" s="18">
        <f t="shared" si="63"/>
        <v>0</v>
      </c>
      <c r="P64" s="18">
        <f t="shared" si="63"/>
        <v>0</v>
      </c>
      <c r="Q64" s="18">
        <f t="shared" si="63"/>
        <v>0</v>
      </c>
      <c r="R64" s="18">
        <f t="shared" si="63"/>
        <v>0</v>
      </c>
      <c r="S64" s="18">
        <f t="shared" si="63"/>
        <v>0</v>
      </c>
      <c r="T64" s="18">
        <f t="shared" si="63"/>
        <v>0</v>
      </c>
      <c r="U64" s="18">
        <f t="shared" si="63"/>
        <v>0</v>
      </c>
      <c r="V64" s="18">
        <f t="shared" si="63"/>
        <v>0</v>
      </c>
      <c r="W64" s="18">
        <f t="shared" si="63"/>
        <v>0</v>
      </c>
      <c r="X64" s="18">
        <f t="shared" si="63"/>
        <v>0</v>
      </c>
      <c r="Y64" s="41">
        <f t="shared" si="63"/>
        <v>-402335.30000000005</v>
      </c>
      <c r="Z64" s="18">
        <f aca="true" t="shared" si="64" ref="Z64:AH64">Z65+Z66+Z67</f>
        <v>0</v>
      </c>
      <c r="AA64" s="41">
        <f t="shared" si="64"/>
        <v>0</v>
      </c>
      <c r="AB64" s="18">
        <f t="shared" si="64"/>
        <v>0</v>
      </c>
      <c r="AC64" s="41">
        <f t="shared" si="64"/>
        <v>0</v>
      </c>
      <c r="AD64" s="18">
        <f t="shared" si="64"/>
        <v>0</v>
      </c>
      <c r="AE64" s="41">
        <f t="shared" si="64"/>
        <v>0</v>
      </c>
      <c r="AF64" s="18">
        <f t="shared" si="64"/>
        <v>0</v>
      </c>
      <c r="AG64" s="41">
        <f t="shared" si="64"/>
        <v>0</v>
      </c>
      <c r="AH64" s="18">
        <f t="shared" si="64"/>
        <v>0</v>
      </c>
      <c r="AI64" s="20">
        <f t="shared" si="55"/>
        <v>109526.19999999995</v>
      </c>
      <c r="AJ64" s="18">
        <f>AJ65+AJ66+AJ67</f>
        <v>511861.5</v>
      </c>
    </row>
    <row r="65" spans="1:36" ht="27">
      <c r="A65" s="26" t="s">
        <v>135</v>
      </c>
      <c r="B65" s="17" t="s">
        <v>45</v>
      </c>
      <c r="C65" s="2" t="s">
        <v>139</v>
      </c>
      <c r="D65" s="9">
        <v>25928.9</v>
      </c>
      <c r="E65" s="10">
        <f t="shared" si="62"/>
        <v>0</v>
      </c>
      <c r="F65" s="9">
        <v>25928.9</v>
      </c>
      <c r="G65" s="10"/>
      <c r="H65" s="9"/>
      <c r="I65" s="10"/>
      <c r="J65" s="9">
        <f t="shared" si="37"/>
        <v>0</v>
      </c>
      <c r="K65" s="11"/>
      <c r="L65" s="9">
        <f t="shared" si="38"/>
        <v>0</v>
      </c>
      <c r="M65" s="10"/>
      <c r="N65" s="9">
        <f t="shared" si="39"/>
        <v>0</v>
      </c>
      <c r="O65" s="10">
        <v>0</v>
      </c>
      <c r="P65" s="9">
        <f t="shared" si="40"/>
        <v>0</v>
      </c>
      <c r="Q65" s="11"/>
      <c r="R65" s="9">
        <f t="shared" si="41"/>
        <v>0</v>
      </c>
      <c r="S65" s="10">
        <f t="shared" si="21"/>
        <v>0</v>
      </c>
      <c r="T65" s="9"/>
      <c r="U65" s="10">
        <f t="shared" si="42"/>
        <v>0</v>
      </c>
      <c r="V65" s="9"/>
      <c r="W65" s="10">
        <f t="shared" si="24"/>
        <v>0</v>
      </c>
      <c r="X65" s="9"/>
      <c r="Y65" s="54">
        <f t="shared" si="43"/>
        <v>-25928.9</v>
      </c>
      <c r="Z65" s="9"/>
      <c r="AA65" s="54">
        <f t="shared" si="47"/>
        <v>0</v>
      </c>
      <c r="AB65" s="9"/>
      <c r="AC65" s="54">
        <f>AD65-AB65</f>
        <v>0</v>
      </c>
      <c r="AD65" s="9"/>
      <c r="AE65" s="54">
        <f>AF65-AD65</f>
        <v>0</v>
      </c>
      <c r="AF65" s="9"/>
      <c r="AG65" s="54">
        <f>AH65-AF65</f>
        <v>0</v>
      </c>
      <c r="AH65" s="9"/>
      <c r="AI65" s="10">
        <f t="shared" si="55"/>
        <v>-442.2000000000007</v>
      </c>
      <c r="AJ65" s="9">
        <v>25486.7</v>
      </c>
    </row>
    <row r="66" spans="1:36" ht="27">
      <c r="A66" s="26" t="s">
        <v>136</v>
      </c>
      <c r="B66" s="17" t="s">
        <v>46</v>
      </c>
      <c r="C66" s="2" t="s">
        <v>140</v>
      </c>
      <c r="D66" s="9">
        <v>1800</v>
      </c>
      <c r="E66" s="10">
        <f t="shared" si="62"/>
        <v>0</v>
      </c>
      <c r="F66" s="9">
        <v>1800</v>
      </c>
      <c r="G66" s="10"/>
      <c r="H66" s="9"/>
      <c r="I66" s="10"/>
      <c r="J66" s="9">
        <f t="shared" si="37"/>
        <v>0</v>
      </c>
      <c r="K66" s="10"/>
      <c r="L66" s="9">
        <f t="shared" si="38"/>
        <v>0</v>
      </c>
      <c r="M66" s="10"/>
      <c r="N66" s="9">
        <f t="shared" si="39"/>
        <v>0</v>
      </c>
      <c r="O66" s="10">
        <v>0</v>
      </c>
      <c r="P66" s="9">
        <f t="shared" si="40"/>
        <v>0</v>
      </c>
      <c r="Q66" s="11"/>
      <c r="R66" s="9">
        <f t="shared" si="41"/>
        <v>0</v>
      </c>
      <c r="S66" s="10">
        <f t="shared" si="21"/>
        <v>0</v>
      </c>
      <c r="T66" s="9"/>
      <c r="U66" s="10">
        <f t="shared" si="42"/>
        <v>0</v>
      </c>
      <c r="V66" s="9"/>
      <c r="W66" s="10">
        <f t="shared" si="24"/>
        <v>0</v>
      </c>
      <c r="X66" s="9"/>
      <c r="Y66" s="54">
        <f t="shared" si="43"/>
        <v>-1800</v>
      </c>
      <c r="Z66" s="9"/>
      <c r="AA66" s="54">
        <f t="shared" si="47"/>
        <v>0</v>
      </c>
      <c r="AB66" s="9"/>
      <c r="AC66" s="54">
        <f>AD66-AB66</f>
        <v>0</v>
      </c>
      <c r="AD66" s="9"/>
      <c r="AE66" s="54">
        <f>AF66-AD66</f>
        <v>0</v>
      </c>
      <c r="AF66" s="9"/>
      <c r="AG66" s="54">
        <f>AH66-AF66</f>
        <v>0</v>
      </c>
      <c r="AH66" s="9"/>
      <c r="AI66" s="10">
        <f t="shared" si="55"/>
        <v>-6.400000000000091</v>
      </c>
      <c r="AJ66" s="9">
        <v>1793.6</v>
      </c>
    </row>
    <row r="67" spans="1:36" ht="27">
      <c r="A67" s="26" t="s">
        <v>137</v>
      </c>
      <c r="B67" s="17" t="s">
        <v>47</v>
      </c>
      <c r="C67" s="2" t="s">
        <v>141</v>
      </c>
      <c r="D67" s="9">
        <v>175362.8</v>
      </c>
      <c r="E67" s="10">
        <f t="shared" si="62"/>
        <v>199243.60000000003</v>
      </c>
      <c r="F67" s="9">
        <v>374606.4</v>
      </c>
      <c r="G67" s="10"/>
      <c r="H67" s="9"/>
      <c r="I67" s="10"/>
      <c r="J67" s="9">
        <f t="shared" si="37"/>
        <v>0</v>
      </c>
      <c r="K67" s="11"/>
      <c r="L67" s="9">
        <f t="shared" si="38"/>
        <v>0</v>
      </c>
      <c r="M67" s="10"/>
      <c r="N67" s="9">
        <f t="shared" si="39"/>
        <v>0</v>
      </c>
      <c r="O67" s="10"/>
      <c r="P67" s="9">
        <f t="shared" si="40"/>
        <v>0</v>
      </c>
      <c r="Q67" s="11"/>
      <c r="R67" s="9">
        <f t="shared" si="41"/>
        <v>0</v>
      </c>
      <c r="S67" s="10">
        <f t="shared" si="21"/>
        <v>0</v>
      </c>
      <c r="T67" s="9"/>
      <c r="U67" s="10">
        <f t="shared" si="42"/>
        <v>0</v>
      </c>
      <c r="V67" s="9"/>
      <c r="W67" s="10">
        <f t="shared" si="24"/>
        <v>0</v>
      </c>
      <c r="X67" s="9"/>
      <c r="Y67" s="54">
        <f t="shared" si="43"/>
        <v>-374606.4</v>
      </c>
      <c r="Z67" s="9"/>
      <c r="AA67" s="54">
        <f t="shared" si="47"/>
        <v>0</v>
      </c>
      <c r="AB67" s="9"/>
      <c r="AC67" s="54">
        <f>AD67-AB67</f>
        <v>0</v>
      </c>
      <c r="AD67" s="9"/>
      <c r="AE67" s="54">
        <f>AF67-AD67</f>
        <v>0</v>
      </c>
      <c r="AF67" s="9"/>
      <c r="AG67" s="54">
        <f>AH67-AF67</f>
        <v>0</v>
      </c>
      <c r="AH67" s="9"/>
      <c r="AI67" s="10">
        <f t="shared" si="55"/>
        <v>109974.79999999999</v>
      </c>
      <c r="AJ67" s="9">
        <v>484581.2</v>
      </c>
    </row>
    <row r="68" spans="1:36" s="21" customFormat="1" ht="14.25">
      <c r="A68" s="28" t="s">
        <v>142</v>
      </c>
      <c r="B68" s="16" t="s">
        <v>48</v>
      </c>
      <c r="C68" s="19" t="s">
        <v>149</v>
      </c>
      <c r="D68" s="18">
        <f>D69+D70+D71+D72+D73+D74+D75</f>
        <v>19331963.2</v>
      </c>
      <c r="E68" s="20">
        <f t="shared" si="62"/>
        <v>520669.5000000037</v>
      </c>
      <c r="F68" s="18">
        <f>F69+F70+F71+F72+F73+F74+F75</f>
        <v>19852632.700000003</v>
      </c>
      <c r="G68" s="18">
        <f aca="true" t="shared" si="65" ref="G68:Y68">G69+G70+G71+G72+G73+G74+G75</f>
        <v>0</v>
      </c>
      <c r="H68" s="18">
        <f t="shared" si="65"/>
        <v>0</v>
      </c>
      <c r="I68" s="18">
        <f t="shared" si="65"/>
        <v>0</v>
      </c>
      <c r="J68" s="18">
        <f t="shared" si="65"/>
        <v>0</v>
      </c>
      <c r="K68" s="18">
        <f t="shared" si="65"/>
        <v>0</v>
      </c>
      <c r="L68" s="18">
        <f t="shared" si="65"/>
        <v>0</v>
      </c>
      <c r="M68" s="18">
        <f t="shared" si="65"/>
        <v>0</v>
      </c>
      <c r="N68" s="18">
        <f t="shared" si="65"/>
        <v>0</v>
      </c>
      <c r="O68" s="18">
        <f t="shared" si="65"/>
        <v>0</v>
      </c>
      <c r="P68" s="18">
        <f t="shared" si="65"/>
        <v>0</v>
      </c>
      <c r="Q68" s="18">
        <f t="shared" si="65"/>
        <v>0</v>
      </c>
      <c r="R68" s="18">
        <f t="shared" si="65"/>
        <v>0</v>
      </c>
      <c r="S68" s="18">
        <f t="shared" si="65"/>
        <v>0</v>
      </c>
      <c r="T68" s="18">
        <f t="shared" si="65"/>
        <v>0</v>
      </c>
      <c r="U68" s="18">
        <f t="shared" si="65"/>
        <v>0</v>
      </c>
      <c r="V68" s="18">
        <f t="shared" si="65"/>
        <v>0</v>
      </c>
      <c r="W68" s="18">
        <f t="shared" si="65"/>
        <v>0</v>
      </c>
      <c r="X68" s="18">
        <f t="shared" si="65"/>
        <v>0</v>
      </c>
      <c r="Y68" s="41">
        <f t="shared" si="65"/>
        <v>-19852632.700000003</v>
      </c>
      <c r="Z68" s="18">
        <f aca="true" t="shared" si="66" ref="Z68:AH68">Z69+Z70+Z71+Z72+Z73+Z74+Z75</f>
        <v>0</v>
      </c>
      <c r="AA68" s="41">
        <f t="shared" si="66"/>
        <v>0</v>
      </c>
      <c r="AB68" s="18">
        <f t="shared" si="66"/>
        <v>0</v>
      </c>
      <c r="AC68" s="41">
        <f t="shared" si="66"/>
        <v>0</v>
      </c>
      <c r="AD68" s="18">
        <f t="shared" si="66"/>
        <v>0</v>
      </c>
      <c r="AE68" s="41">
        <f t="shared" si="66"/>
        <v>0</v>
      </c>
      <c r="AF68" s="18">
        <f t="shared" si="66"/>
        <v>0</v>
      </c>
      <c r="AG68" s="41">
        <f t="shared" si="66"/>
        <v>0</v>
      </c>
      <c r="AH68" s="18">
        <f t="shared" si="66"/>
        <v>0</v>
      </c>
      <c r="AI68" s="20">
        <f t="shared" si="55"/>
        <v>834505.9999999963</v>
      </c>
      <c r="AJ68" s="18">
        <f>AJ69+AJ70+AJ71+AJ72+AJ73+AJ74+AJ75</f>
        <v>20687138.7</v>
      </c>
    </row>
    <row r="69" spans="1:36" ht="14.25">
      <c r="A69" s="26" t="s">
        <v>143</v>
      </c>
      <c r="B69" s="17" t="s">
        <v>49</v>
      </c>
      <c r="C69" s="2" t="s">
        <v>150</v>
      </c>
      <c r="D69" s="9">
        <v>5098111.2</v>
      </c>
      <c r="E69" s="10">
        <f t="shared" si="62"/>
        <v>368385.0999999996</v>
      </c>
      <c r="F69" s="9">
        <v>5466496.3</v>
      </c>
      <c r="G69" s="10"/>
      <c r="H69" s="9"/>
      <c r="I69" s="10"/>
      <c r="J69" s="9">
        <f t="shared" si="37"/>
        <v>0</v>
      </c>
      <c r="K69" s="10"/>
      <c r="L69" s="9">
        <f t="shared" si="38"/>
        <v>0</v>
      </c>
      <c r="M69" s="10"/>
      <c r="N69" s="9">
        <f t="shared" si="39"/>
        <v>0</v>
      </c>
      <c r="O69" s="10"/>
      <c r="P69" s="9">
        <f t="shared" si="40"/>
        <v>0</v>
      </c>
      <c r="Q69" s="11"/>
      <c r="R69" s="9">
        <f t="shared" si="41"/>
        <v>0</v>
      </c>
      <c r="S69" s="10">
        <f t="shared" si="21"/>
        <v>0</v>
      </c>
      <c r="T69" s="9"/>
      <c r="U69" s="10">
        <f t="shared" si="42"/>
        <v>0</v>
      </c>
      <c r="V69" s="9"/>
      <c r="W69" s="10">
        <f t="shared" si="24"/>
        <v>0</v>
      </c>
      <c r="X69" s="9"/>
      <c r="Y69" s="54">
        <f t="shared" si="43"/>
        <v>-5466496.3</v>
      </c>
      <c r="Z69" s="9"/>
      <c r="AA69" s="54">
        <f t="shared" si="47"/>
        <v>0</v>
      </c>
      <c r="AB69" s="9"/>
      <c r="AC69" s="54">
        <f>AD69-AB69</f>
        <v>0</v>
      </c>
      <c r="AD69" s="9"/>
      <c r="AE69" s="54">
        <f>AF69-AD69</f>
        <v>0</v>
      </c>
      <c r="AF69" s="9"/>
      <c r="AG69" s="54">
        <f>AH69-AF69</f>
        <v>0</v>
      </c>
      <c r="AH69" s="9"/>
      <c r="AI69" s="10">
        <f t="shared" si="55"/>
        <v>-356020.5999999996</v>
      </c>
      <c r="AJ69" s="9">
        <v>5110475.7</v>
      </c>
    </row>
    <row r="70" spans="1:36" ht="14.25">
      <c r="A70" s="26" t="s">
        <v>144</v>
      </c>
      <c r="B70" s="17" t="s">
        <v>50</v>
      </c>
      <c r="C70" s="2" t="s">
        <v>151</v>
      </c>
      <c r="D70" s="9">
        <v>11076397.2</v>
      </c>
      <c r="E70" s="10">
        <f t="shared" si="62"/>
        <v>199</v>
      </c>
      <c r="F70" s="9">
        <v>11076596.2</v>
      </c>
      <c r="G70" s="10"/>
      <c r="H70" s="9"/>
      <c r="I70" s="10"/>
      <c r="J70" s="9">
        <f t="shared" si="37"/>
        <v>0</v>
      </c>
      <c r="K70" s="10"/>
      <c r="L70" s="9">
        <f t="shared" si="38"/>
        <v>0</v>
      </c>
      <c r="M70" s="10"/>
      <c r="N70" s="9">
        <f t="shared" si="39"/>
        <v>0</v>
      </c>
      <c r="O70" s="10"/>
      <c r="P70" s="9">
        <f t="shared" si="40"/>
        <v>0</v>
      </c>
      <c r="Q70" s="11"/>
      <c r="R70" s="9">
        <f t="shared" si="41"/>
        <v>0</v>
      </c>
      <c r="S70" s="10">
        <f t="shared" si="21"/>
        <v>0</v>
      </c>
      <c r="T70" s="9"/>
      <c r="U70" s="10">
        <f t="shared" si="42"/>
        <v>0</v>
      </c>
      <c r="V70" s="9"/>
      <c r="W70" s="10">
        <f t="shared" si="24"/>
        <v>0</v>
      </c>
      <c r="X70" s="9"/>
      <c r="Y70" s="54">
        <f t="shared" si="43"/>
        <v>-11076596.2</v>
      </c>
      <c r="Z70" s="9"/>
      <c r="AA70" s="54">
        <f t="shared" si="47"/>
        <v>0</v>
      </c>
      <c r="AB70" s="9"/>
      <c r="AC70" s="54">
        <f aca="true" t="shared" si="67" ref="AC70:AC75">AD70-AB70</f>
        <v>0</v>
      </c>
      <c r="AD70" s="9"/>
      <c r="AE70" s="54">
        <f aca="true" t="shared" si="68" ref="AE70:AE75">AF70-AD70</f>
        <v>0</v>
      </c>
      <c r="AF70" s="9"/>
      <c r="AG70" s="54">
        <f aca="true" t="shared" si="69" ref="AG70:AG75">AH70-AF70</f>
        <v>0</v>
      </c>
      <c r="AH70" s="9"/>
      <c r="AI70" s="10">
        <f t="shared" si="55"/>
        <v>1249006.5</v>
      </c>
      <c r="AJ70" s="9">
        <v>12325602.7</v>
      </c>
    </row>
    <row r="71" spans="1:36" ht="14.25">
      <c r="A71" s="26" t="s">
        <v>145</v>
      </c>
      <c r="B71" s="17" t="s">
        <v>240</v>
      </c>
      <c r="C71" s="2" t="s">
        <v>239</v>
      </c>
      <c r="D71" s="9">
        <v>329232.9</v>
      </c>
      <c r="E71" s="10">
        <f t="shared" si="62"/>
        <v>133385.8</v>
      </c>
      <c r="F71" s="9">
        <v>462618.7</v>
      </c>
      <c r="G71" s="10"/>
      <c r="H71" s="9"/>
      <c r="I71" s="10"/>
      <c r="J71" s="9">
        <f t="shared" si="37"/>
        <v>0</v>
      </c>
      <c r="K71" s="10"/>
      <c r="L71" s="9">
        <f t="shared" si="38"/>
        <v>0</v>
      </c>
      <c r="M71" s="10"/>
      <c r="N71" s="9">
        <f t="shared" si="39"/>
        <v>0</v>
      </c>
      <c r="O71" s="10"/>
      <c r="P71" s="9"/>
      <c r="Q71" s="11"/>
      <c r="R71" s="9"/>
      <c r="S71" s="10">
        <f t="shared" si="21"/>
        <v>0</v>
      </c>
      <c r="T71" s="9"/>
      <c r="U71" s="10">
        <f t="shared" si="42"/>
        <v>0</v>
      </c>
      <c r="V71" s="9"/>
      <c r="W71" s="10">
        <f t="shared" si="24"/>
        <v>0</v>
      </c>
      <c r="X71" s="9"/>
      <c r="Y71" s="54">
        <f t="shared" si="43"/>
        <v>-462618.7</v>
      </c>
      <c r="Z71" s="9"/>
      <c r="AA71" s="54">
        <f t="shared" si="47"/>
        <v>0</v>
      </c>
      <c r="AB71" s="9"/>
      <c r="AC71" s="54">
        <f t="shared" si="67"/>
        <v>0</v>
      </c>
      <c r="AD71" s="9"/>
      <c r="AE71" s="54">
        <f t="shared" si="68"/>
        <v>0</v>
      </c>
      <c r="AF71" s="9"/>
      <c r="AG71" s="54">
        <f t="shared" si="69"/>
        <v>0</v>
      </c>
      <c r="AH71" s="9"/>
      <c r="AI71" s="10">
        <f t="shared" si="55"/>
        <v>25480</v>
      </c>
      <c r="AJ71" s="9">
        <v>488098.7</v>
      </c>
    </row>
    <row r="72" spans="1:36" ht="14.25">
      <c r="A72" s="26" t="s">
        <v>146</v>
      </c>
      <c r="B72" s="17" t="s">
        <v>51</v>
      </c>
      <c r="C72" s="2" t="s">
        <v>152</v>
      </c>
      <c r="D72" s="9">
        <v>1802880.4</v>
      </c>
      <c r="E72" s="10">
        <f t="shared" si="62"/>
        <v>7635.700000000186</v>
      </c>
      <c r="F72" s="9">
        <v>1810516.1</v>
      </c>
      <c r="G72" s="10"/>
      <c r="H72" s="9"/>
      <c r="I72" s="10"/>
      <c r="J72" s="9">
        <f t="shared" si="37"/>
        <v>0</v>
      </c>
      <c r="K72" s="10"/>
      <c r="L72" s="9">
        <f t="shared" si="38"/>
        <v>0</v>
      </c>
      <c r="M72" s="10"/>
      <c r="N72" s="9">
        <f t="shared" si="39"/>
        <v>0</v>
      </c>
      <c r="O72" s="10"/>
      <c r="P72" s="9">
        <f t="shared" si="40"/>
        <v>0</v>
      </c>
      <c r="Q72" s="11"/>
      <c r="R72" s="9">
        <f t="shared" si="41"/>
        <v>0</v>
      </c>
      <c r="S72" s="10">
        <f t="shared" si="21"/>
        <v>0</v>
      </c>
      <c r="T72" s="9"/>
      <c r="U72" s="10">
        <f t="shared" si="42"/>
        <v>0</v>
      </c>
      <c r="V72" s="9"/>
      <c r="W72" s="10">
        <f t="shared" si="24"/>
        <v>0</v>
      </c>
      <c r="X72" s="9"/>
      <c r="Y72" s="54">
        <f t="shared" si="43"/>
        <v>-1810516.1</v>
      </c>
      <c r="Z72" s="9"/>
      <c r="AA72" s="54">
        <f t="shared" si="47"/>
        <v>0</v>
      </c>
      <c r="AB72" s="9"/>
      <c r="AC72" s="54">
        <f t="shared" si="67"/>
        <v>0</v>
      </c>
      <c r="AD72" s="9"/>
      <c r="AE72" s="54">
        <f t="shared" si="68"/>
        <v>0</v>
      </c>
      <c r="AF72" s="9"/>
      <c r="AG72" s="54">
        <f t="shared" si="69"/>
        <v>0</v>
      </c>
      <c r="AH72" s="9"/>
      <c r="AI72" s="10">
        <f t="shared" si="55"/>
        <v>88151.09999999986</v>
      </c>
      <c r="AJ72" s="9">
        <v>1898667.2</v>
      </c>
    </row>
    <row r="73" spans="1:36" ht="41.25">
      <c r="A73" s="26" t="s">
        <v>147</v>
      </c>
      <c r="B73" s="17" t="s">
        <v>52</v>
      </c>
      <c r="C73" s="2" t="s">
        <v>153</v>
      </c>
      <c r="D73" s="9">
        <v>63800.8</v>
      </c>
      <c r="E73" s="10">
        <f t="shared" si="62"/>
        <v>10003.699999999997</v>
      </c>
      <c r="F73" s="9">
        <v>73804.5</v>
      </c>
      <c r="G73" s="10"/>
      <c r="H73" s="9"/>
      <c r="I73" s="10"/>
      <c r="J73" s="9">
        <f t="shared" si="37"/>
        <v>0</v>
      </c>
      <c r="K73" s="10"/>
      <c r="L73" s="9">
        <f t="shared" si="38"/>
        <v>0</v>
      </c>
      <c r="M73" s="10"/>
      <c r="N73" s="9">
        <f t="shared" si="39"/>
        <v>0</v>
      </c>
      <c r="O73" s="10"/>
      <c r="P73" s="9">
        <f t="shared" si="40"/>
        <v>0</v>
      </c>
      <c r="Q73" s="11"/>
      <c r="R73" s="9">
        <f t="shared" si="41"/>
        <v>0</v>
      </c>
      <c r="S73" s="10">
        <f t="shared" si="21"/>
        <v>0</v>
      </c>
      <c r="T73" s="9"/>
      <c r="U73" s="10">
        <f t="shared" si="42"/>
        <v>0</v>
      </c>
      <c r="V73" s="9"/>
      <c r="W73" s="10">
        <f t="shared" si="24"/>
        <v>0</v>
      </c>
      <c r="X73" s="9"/>
      <c r="Y73" s="54">
        <f t="shared" si="43"/>
        <v>-73804.5</v>
      </c>
      <c r="Z73" s="9"/>
      <c r="AA73" s="54">
        <f t="shared" si="47"/>
        <v>0</v>
      </c>
      <c r="AB73" s="9"/>
      <c r="AC73" s="54">
        <f t="shared" si="67"/>
        <v>0</v>
      </c>
      <c r="AD73" s="9"/>
      <c r="AE73" s="54">
        <f t="shared" si="68"/>
        <v>0</v>
      </c>
      <c r="AF73" s="9"/>
      <c r="AG73" s="54">
        <f t="shared" si="69"/>
        <v>0</v>
      </c>
      <c r="AH73" s="9"/>
      <c r="AI73" s="10">
        <f t="shared" si="55"/>
        <v>8783.300000000003</v>
      </c>
      <c r="AJ73" s="9">
        <v>82587.8</v>
      </c>
    </row>
    <row r="74" spans="1:36" ht="27">
      <c r="A74" s="26" t="s">
        <v>148</v>
      </c>
      <c r="B74" s="17" t="s">
        <v>53</v>
      </c>
      <c r="C74" s="2" t="s">
        <v>154</v>
      </c>
      <c r="D74" s="9">
        <v>416951.3</v>
      </c>
      <c r="E74" s="10">
        <f t="shared" si="62"/>
        <v>392.29999999998836</v>
      </c>
      <c r="F74" s="9">
        <v>417343.6</v>
      </c>
      <c r="G74" s="10"/>
      <c r="H74" s="9"/>
      <c r="I74" s="10"/>
      <c r="J74" s="9">
        <f t="shared" si="37"/>
        <v>0</v>
      </c>
      <c r="K74" s="10"/>
      <c r="L74" s="9">
        <f t="shared" si="38"/>
        <v>0</v>
      </c>
      <c r="M74" s="10"/>
      <c r="N74" s="9">
        <f t="shared" si="39"/>
        <v>0</v>
      </c>
      <c r="O74" s="10"/>
      <c r="P74" s="9">
        <f t="shared" si="40"/>
        <v>0</v>
      </c>
      <c r="Q74" s="11"/>
      <c r="R74" s="9">
        <f t="shared" si="41"/>
        <v>0</v>
      </c>
      <c r="S74" s="10">
        <f t="shared" si="21"/>
        <v>0</v>
      </c>
      <c r="T74" s="9"/>
      <c r="U74" s="10">
        <f t="shared" si="42"/>
        <v>0</v>
      </c>
      <c r="V74" s="9"/>
      <c r="W74" s="10">
        <f t="shared" si="24"/>
        <v>0</v>
      </c>
      <c r="X74" s="9"/>
      <c r="Y74" s="54">
        <f t="shared" si="43"/>
        <v>-417343.6</v>
      </c>
      <c r="Z74" s="9"/>
      <c r="AA74" s="54">
        <f t="shared" si="47"/>
        <v>0</v>
      </c>
      <c r="AB74" s="9"/>
      <c r="AC74" s="54">
        <f t="shared" si="67"/>
        <v>0</v>
      </c>
      <c r="AD74" s="9"/>
      <c r="AE74" s="54">
        <f t="shared" si="68"/>
        <v>0</v>
      </c>
      <c r="AF74" s="9"/>
      <c r="AG74" s="54">
        <f t="shared" si="69"/>
        <v>0</v>
      </c>
      <c r="AH74" s="9"/>
      <c r="AI74" s="10">
        <f t="shared" si="55"/>
        <v>-204998.49999999997</v>
      </c>
      <c r="AJ74" s="9">
        <v>212345.1</v>
      </c>
    </row>
    <row r="75" spans="1:36" ht="14.25">
      <c r="A75" s="26" t="s">
        <v>241</v>
      </c>
      <c r="B75" s="17" t="s">
        <v>54</v>
      </c>
      <c r="C75" s="2" t="s">
        <v>155</v>
      </c>
      <c r="D75" s="9">
        <v>544589.4</v>
      </c>
      <c r="E75" s="10">
        <f t="shared" si="62"/>
        <v>667.9000000000233</v>
      </c>
      <c r="F75" s="9">
        <v>545257.3</v>
      </c>
      <c r="G75" s="10"/>
      <c r="H75" s="9"/>
      <c r="I75" s="10"/>
      <c r="J75" s="9">
        <f t="shared" si="37"/>
        <v>0</v>
      </c>
      <c r="K75" s="10"/>
      <c r="L75" s="9">
        <f t="shared" si="38"/>
        <v>0</v>
      </c>
      <c r="M75" s="10"/>
      <c r="N75" s="9">
        <f t="shared" si="39"/>
        <v>0</v>
      </c>
      <c r="O75" s="10"/>
      <c r="P75" s="9">
        <f t="shared" si="40"/>
        <v>0</v>
      </c>
      <c r="Q75" s="11"/>
      <c r="R75" s="9">
        <f t="shared" si="41"/>
        <v>0</v>
      </c>
      <c r="S75" s="10">
        <f t="shared" si="21"/>
        <v>0</v>
      </c>
      <c r="T75" s="9"/>
      <c r="U75" s="10">
        <f t="shared" si="42"/>
        <v>0</v>
      </c>
      <c r="V75" s="9"/>
      <c r="W75" s="10">
        <f t="shared" si="24"/>
        <v>0</v>
      </c>
      <c r="X75" s="9"/>
      <c r="Y75" s="54">
        <f t="shared" si="43"/>
        <v>-545257.3</v>
      </c>
      <c r="Z75" s="9"/>
      <c r="AA75" s="54">
        <f t="shared" si="47"/>
        <v>0</v>
      </c>
      <c r="AB75" s="9"/>
      <c r="AC75" s="54">
        <f t="shared" si="67"/>
        <v>0</v>
      </c>
      <c r="AD75" s="9"/>
      <c r="AE75" s="54">
        <f t="shared" si="68"/>
        <v>0</v>
      </c>
      <c r="AF75" s="9"/>
      <c r="AG75" s="54">
        <f t="shared" si="69"/>
        <v>0</v>
      </c>
      <c r="AH75" s="9"/>
      <c r="AI75" s="10">
        <f t="shared" si="55"/>
        <v>24104.199999999953</v>
      </c>
      <c r="AJ75" s="9">
        <v>569361.5</v>
      </c>
    </row>
    <row r="76" spans="1:36" s="21" customFormat="1" ht="14.25">
      <c r="A76" s="28" t="s">
        <v>156</v>
      </c>
      <c r="B76" s="16" t="s">
        <v>55</v>
      </c>
      <c r="C76" s="19" t="s">
        <v>160</v>
      </c>
      <c r="D76" s="18">
        <f>D77+D78+D79</f>
        <v>1592355.6</v>
      </c>
      <c r="E76" s="20">
        <f t="shared" si="62"/>
        <v>70703.69999999972</v>
      </c>
      <c r="F76" s="18">
        <f>F77+F78+F79</f>
        <v>1663059.2999999998</v>
      </c>
      <c r="G76" s="18">
        <f aca="true" t="shared" si="70" ref="G76:Y76">G77+G78+G79</f>
        <v>0</v>
      </c>
      <c r="H76" s="18">
        <f t="shared" si="70"/>
        <v>0</v>
      </c>
      <c r="I76" s="18">
        <f t="shared" si="70"/>
        <v>0</v>
      </c>
      <c r="J76" s="18">
        <f t="shared" si="70"/>
        <v>0</v>
      </c>
      <c r="K76" s="18">
        <f t="shared" si="70"/>
        <v>0</v>
      </c>
      <c r="L76" s="18">
        <f t="shared" si="70"/>
        <v>0</v>
      </c>
      <c r="M76" s="18">
        <f t="shared" si="70"/>
        <v>0</v>
      </c>
      <c r="N76" s="18">
        <f t="shared" si="70"/>
        <v>0</v>
      </c>
      <c r="O76" s="18">
        <f t="shared" si="70"/>
        <v>0</v>
      </c>
      <c r="P76" s="18">
        <f t="shared" si="70"/>
        <v>0</v>
      </c>
      <c r="Q76" s="18">
        <f t="shared" si="70"/>
        <v>0</v>
      </c>
      <c r="R76" s="18">
        <f t="shared" si="70"/>
        <v>0</v>
      </c>
      <c r="S76" s="18">
        <f t="shared" si="70"/>
        <v>0</v>
      </c>
      <c r="T76" s="18">
        <f t="shared" si="70"/>
        <v>0</v>
      </c>
      <c r="U76" s="18">
        <f t="shared" si="70"/>
        <v>0</v>
      </c>
      <c r="V76" s="18">
        <f t="shared" si="70"/>
        <v>0</v>
      </c>
      <c r="W76" s="18">
        <f t="shared" si="70"/>
        <v>0</v>
      </c>
      <c r="X76" s="18">
        <f t="shared" si="70"/>
        <v>0</v>
      </c>
      <c r="Y76" s="41">
        <f t="shared" si="70"/>
        <v>-1663059.2999999998</v>
      </c>
      <c r="Z76" s="18">
        <f aca="true" t="shared" si="71" ref="Z76:AH76">Z77+Z78+Z79</f>
        <v>0</v>
      </c>
      <c r="AA76" s="41">
        <f t="shared" si="71"/>
        <v>0</v>
      </c>
      <c r="AB76" s="18">
        <f t="shared" si="71"/>
        <v>0</v>
      </c>
      <c r="AC76" s="41">
        <f t="shared" si="71"/>
        <v>0</v>
      </c>
      <c r="AD76" s="18">
        <f t="shared" si="71"/>
        <v>0</v>
      </c>
      <c r="AE76" s="41">
        <f t="shared" si="71"/>
        <v>0</v>
      </c>
      <c r="AF76" s="62">
        <f t="shared" si="71"/>
        <v>0</v>
      </c>
      <c r="AG76" s="41">
        <f t="shared" si="71"/>
        <v>0</v>
      </c>
      <c r="AH76" s="18">
        <f t="shared" si="71"/>
        <v>0</v>
      </c>
      <c r="AI76" s="20">
        <f t="shared" si="55"/>
        <v>457355.3999999999</v>
      </c>
      <c r="AJ76" s="18">
        <f>AJ77+AJ78+AJ79</f>
        <v>2120414.6999999997</v>
      </c>
    </row>
    <row r="77" spans="1:36" ht="14.25">
      <c r="A77" s="26" t="s">
        <v>157</v>
      </c>
      <c r="B77" s="17" t="s">
        <v>56</v>
      </c>
      <c r="C77" s="2" t="s">
        <v>161</v>
      </c>
      <c r="D77" s="9">
        <v>1137946.6</v>
      </c>
      <c r="E77" s="10">
        <f t="shared" si="62"/>
        <v>3693.2999999998137</v>
      </c>
      <c r="F77" s="9">
        <v>1141639.9</v>
      </c>
      <c r="G77" s="10"/>
      <c r="H77" s="9"/>
      <c r="I77" s="10"/>
      <c r="J77" s="9">
        <f t="shared" si="37"/>
        <v>0</v>
      </c>
      <c r="K77" s="10"/>
      <c r="L77" s="9">
        <f t="shared" si="38"/>
        <v>0</v>
      </c>
      <c r="M77" s="10"/>
      <c r="N77" s="9">
        <f t="shared" si="39"/>
        <v>0</v>
      </c>
      <c r="O77" s="10"/>
      <c r="P77" s="9">
        <f t="shared" si="40"/>
        <v>0</v>
      </c>
      <c r="Q77" s="11"/>
      <c r="R77" s="9">
        <f t="shared" si="41"/>
        <v>0</v>
      </c>
      <c r="S77" s="10">
        <f t="shared" si="21"/>
        <v>0</v>
      </c>
      <c r="T77" s="9"/>
      <c r="U77" s="10">
        <f t="shared" si="42"/>
        <v>0</v>
      </c>
      <c r="V77" s="9"/>
      <c r="W77" s="10">
        <f t="shared" si="24"/>
        <v>0</v>
      </c>
      <c r="X77" s="9"/>
      <c r="Y77" s="54">
        <f t="shared" si="43"/>
        <v>-1141639.9</v>
      </c>
      <c r="Z77" s="9"/>
      <c r="AA77" s="54">
        <f t="shared" si="47"/>
        <v>0</v>
      </c>
      <c r="AB77" s="9"/>
      <c r="AC77" s="54">
        <f>AD77-AB77</f>
        <v>0</v>
      </c>
      <c r="AD77" s="9"/>
      <c r="AE77" s="54">
        <f>AF77-AD77</f>
        <v>0</v>
      </c>
      <c r="AF77" s="9"/>
      <c r="AG77" s="54">
        <f>AH77-AF77</f>
        <v>0</v>
      </c>
      <c r="AH77" s="9"/>
      <c r="AI77" s="10">
        <f t="shared" si="55"/>
        <v>444164.80000000005</v>
      </c>
      <c r="AJ77" s="9">
        <v>1585804.7</v>
      </c>
    </row>
    <row r="78" spans="1:36" ht="14.25">
      <c r="A78" s="26" t="s">
        <v>158</v>
      </c>
      <c r="B78" s="17" t="s">
        <v>57</v>
      </c>
      <c r="C78" s="2" t="s">
        <v>162</v>
      </c>
      <c r="D78" s="9">
        <v>57216.5</v>
      </c>
      <c r="E78" s="10">
        <f t="shared" si="62"/>
        <v>3490.9000000000015</v>
      </c>
      <c r="F78" s="9">
        <v>60707.4</v>
      </c>
      <c r="G78" s="10"/>
      <c r="H78" s="9"/>
      <c r="I78" s="10"/>
      <c r="J78" s="9">
        <f t="shared" si="37"/>
        <v>0</v>
      </c>
      <c r="K78" s="10"/>
      <c r="L78" s="9">
        <f t="shared" si="38"/>
        <v>0</v>
      </c>
      <c r="M78" s="10"/>
      <c r="N78" s="9">
        <f t="shared" si="39"/>
        <v>0</v>
      </c>
      <c r="O78" s="10"/>
      <c r="P78" s="9">
        <f t="shared" si="40"/>
        <v>0</v>
      </c>
      <c r="Q78" s="11"/>
      <c r="R78" s="9">
        <f t="shared" si="41"/>
        <v>0</v>
      </c>
      <c r="S78" s="10">
        <f t="shared" si="21"/>
        <v>0</v>
      </c>
      <c r="T78" s="9"/>
      <c r="U78" s="10">
        <f t="shared" si="42"/>
        <v>0</v>
      </c>
      <c r="V78" s="9"/>
      <c r="W78" s="10">
        <f t="shared" si="24"/>
        <v>0</v>
      </c>
      <c r="X78" s="9"/>
      <c r="Y78" s="54">
        <f t="shared" si="43"/>
        <v>-60707.4</v>
      </c>
      <c r="Z78" s="9"/>
      <c r="AA78" s="54">
        <f t="shared" si="47"/>
        <v>0</v>
      </c>
      <c r="AB78" s="9"/>
      <c r="AC78" s="54">
        <f>AD78-AB78</f>
        <v>0</v>
      </c>
      <c r="AD78" s="9"/>
      <c r="AE78" s="54">
        <f>AF78-AD78</f>
        <v>0</v>
      </c>
      <c r="AF78" s="9"/>
      <c r="AG78" s="54">
        <f>AH78-AF78</f>
        <v>0</v>
      </c>
      <c r="AH78" s="9"/>
      <c r="AI78" s="10">
        <f t="shared" si="55"/>
        <v>-1547.5</v>
      </c>
      <c r="AJ78" s="9">
        <v>59159.9</v>
      </c>
    </row>
    <row r="79" spans="1:36" ht="27">
      <c r="A79" s="26" t="s">
        <v>159</v>
      </c>
      <c r="B79" s="17" t="s">
        <v>58</v>
      </c>
      <c r="C79" s="2" t="s">
        <v>163</v>
      </c>
      <c r="D79" s="9">
        <v>397192.5</v>
      </c>
      <c r="E79" s="10">
        <f t="shared" si="62"/>
        <v>63519.5</v>
      </c>
      <c r="F79" s="9">
        <v>460712</v>
      </c>
      <c r="G79" s="10"/>
      <c r="H79" s="9"/>
      <c r="I79" s="10"/>
      <c r="J79" s="9">
        <f t="shared" si="37"/>
        <v>0</v>
      </c>
      <c r="K79" s="10"/>
      <c r="L79" s="9">
        <f t="shared" si="38"/>
        <v>0</v>
      </c>
      <c r="M79" s="10"/>
      <c r="N79" s="9">
        <f t="shared" si="39"/>
        <v>0</v>
      </c>
      <c r="O79" s="10"/>
      <c r="P79" s="9">
        <f t="shared" si="40"/>
        <v>0</v>
      </c>
      <c r="Q79" s="11"/>
      <c r="R79" s="9">
        <f t="shared" si="41"/>
        <v>0</v>
      </c>
      <c r="S79" s="10">
        <f t="shared" si="21"/>
        <v>0</v>
      </c>
      <c r="T79" s="9"/>
      <c r="U79" s="10">
        <f t="shared" si="42"/>
        <v>0</v>
      </c>
      <c r="V79" s="9"/>
      <c r="W79" s="10">
        <f t="shared" si="24"/>
        <v>0</v>
      </c>
      <c r="X79" s="9"/>
      <c r="Y79" s="54">
        <f t="shared" si="43"/>
        <v>-460712</v>
      </c>
      <c r="Z79" s="9"/>
      <c r="AA79" s="54">
        <f t="shared" si="47"/>
        <v>0</v>
      </c>
      <c r="AB79" s="9"/>
      <c r="AC79" s="54">
        <f>AD79-AB79</f>
        <v>0</v>
      </c>
      <c r="AD79" s="9"/>
      <c r="AE79" s="54">
        <f>AF79-AD79</f>
        <v>0</v>
      </c>
      <c r="AF79" s="9"/>
      <c r="AG79" s="54">
        <f>AH79-AF79</f>
        <v>0</v>
      </c>
      <c r="AH79" s="9"/>
      <c r="AI79" s="10">
        <f t="shared" si="55"/>
        <v>14738.099999999977</v>
      </c>
      <c r="AJ79" s="9">
        <v>475450.1</v>
      </c>
    </row>
    <row r="80" spans="1:36" s="21" customFormat="1" ht="14.25">
      <c r="A80" s="28" t="s">
        <v>164</v>
      </c>
      <c r="B80" s="16" t="s">
        <v>59</v>
      </c>
      <c r="C80" s="19" t="s">
        <v>171</v>
      </c>
      <c r="D80" s="18">
        <f>D81+D82+D83+D84+D85+D86</f>
        <v>5694517.3</v>
      </c>
      <c r="E80" s="20">
        <f t="shared" si="62"/>
        <v>2487.2000000001863</v>
      </c>
      <c r="F80" s="18">
        <f>F81+F82+F83+F84+F85+F86</f>
        <v>5697004.5</v>
      </c>
      <c r="G80" s="18">
        <f aca="true" t="shared" si="72" ref="G80:Y80">G81+G82+G83+G84+G85+G86</f>
        <v>0</v>
      </c>
      <c r="H80" s="18">
        <f t="shared" si="72"/>
        <v>0</v>
      </c>
      <c r="I80" s="18">
        <f t="shared" si="72"/>
        <v>0</v>
      </c>
      <c r="J80" s="18">
        <f t="shared" si="72"/>
        <v>0</v>
      </c>
      <c r="K80" s="18">
        <f t="shared" si="72"/>
        <v>0</v>
      </c>
      <c r="L80" s="18">
        <f t="shared" si="72"/>
        <v>0</v>
      </c>
      <c r="M80" s="18">
        <f t="shared" si="72"/>
        <v>0</v>
      </c>
      <c r="N80" s="18">
        <f t="shared" si="72"/>
        <v>0</v>
      </c>
      <c r="O80" s="18">
        <f t="shared" si="72"/>
        <v>0</v>
      </c>
      <c r="P80" s="18">
        <f t="shared" si="72"/>
        <v>0</v>
      </c>
      <c r="Q80" s="18">
        <f t="shared" si="72"/>
        <v>0</v>
      </c>
      <c r="R80" s="18">
        <f t="shared" si="72"/>
        <v>0</v>
      </c>
      <c r="S80" s="18">
        <f t="shared" si="72"/>
        <v>0</v>
      </c>
      <c r="T80" s="18">
        <f t="shared" si="72"/>
        <v>0</v>
      </c>
      <c r="U80" s="18">
        <f t="shared" si="72"/>
        <v>0</v>
      </c>
      <c r="V80" s="18">
        <f t="shared" si="72"/>
        <v>0</v>
      </c>
      <c r="W80" s="18">
        <f t="shared" si="72"/>
        <v>0</v>
      </c>
      <c r="X80" s="18">
        <f t="shared" si="72"/>
        <v>0</v>
      </c>
      <c r="Y80" s="41">
        <f t="shared" si="72"/>
        <v>-5697004.5</v>
      </c>
      <c r="Z80" s="18">
        <f aca="true" t="shared" si="73" ref="Z80:AH80">Z81+Z82+Z83+Z84+Z85+Z86</f>
        <v>0</v>
      </c>
      <c r="AA80" s="41">
        <f t="shared" si="73"/>
        <v>0</v>
      </c>
      <c r="AB80" s="18">
        <f t="shared" si="73"/>
        <v>0</v>
      </c>
      <c r="AC80" s="41">
        <f t="shared" si="73"/>
        <v>0</v>
      </c>
      <c r="AD80" s="18">
        <f t="shared" si="73"/>
        <v>0</v>
      </c>
      <c r="AE80" s="41">
        <f t="shared" si="73"/>
        <v>0</v>
      </c>
      <c r="AF80" s="18">
        <f t="shared" si="73"/>
        <v>0</v>
      </c>
      <c r="AG80" s="41">
        <f t="shared" si="73"/>
        <v>0</v>
      </c>
      <c r="AH80" s="18">
        <f t="shared" si="73"/>
        <v>0</v>
      </c>
      <c r="AI80" s="20">
        <f t="shared" si="55"/>
        <v>2129736.3000000007</v>
      </c>
      <c r="AJ80" s="18">
        <f>AJ81+AJ82+AJ83+AJ84+AJ85+AJ86</f>
        <v>7826740.800000001</v>
      </c>
    </row>
    <row r="81" spans="1:36" ht="14.25">
      <c r="A81" s="26" t="s">
        <v>165</v>
      </c>
      <c r="B81" s="17" t="s">
        <v>60</v>
      </c>
      <c r="C81" s="2" t="s">
        <v>172</v>
      </c>
      <c r="D81" s="9">
        <v>3046444.4</v>
      </c>
      <c r="E81" s="10">
        <f t="shared" si="62"/>
        <v>112855.3999999999</v>
      </c>
      <c r="F81" s="9">
        <v>3159299.8</v>
      </c>
      <c r="G81" s="10"/>
      <c r="H81" s="9"/>
      <c r="I81" s="10"/>
      <c r="J81" s="9">
        <f t="shared" si="37"/>
        <v>0</v>
      </c>
      <c r="K81" s="10"/>
      <c r="L81" s="9">
        <f t="shared" si="38"/>
        <v>0</v>
      </c>
      <c r="M81" s="10"/>
      <c r="N81" s="9">
        <f t="shared" si="39"/>
        <v>0</v>
      </c>
      <c r="O81" s="10"/>
      <c r="P81" s="9">
        <f t="shared" si="40"/>
        <v>0</v>
      </c>
      <c r="Q81" s="11"/>
      <c r="R81" s="9">
        <f t="shared" si="41"/>
        <v>0</v>
      </c>
      <c r="S81" s="10">
        <f aca="true" t="shared" si="74" ref="S81:S105">T81-H81</f>
        <v>0</v>
      </c>
      <c r="T81" s="9"/>
      <c r="U81" s="10">
        <f t="shared" si="42"/>
        <v>0</v>
      </c>
      <c r="V81" s="9"/>
      <c r="W81" s="10">
        <f aca="true" t="shared" si="75" ref="W81:W105">X81-V81</f>
        <v>0</v>
      </c>
      <c r="X81" s="9"/>
      <c r="Y81" s="54">
        <f t="shared" si="43"/>
        <v>-3159299.8</v>
      </c>
      <c r="Z81" s="9"/>
      <c r="AA81" s="54">
        <f t="shared" si="47"/>
        <v>0</v>
      </c>
      <c r="AB81" s="9"/>
      <c r="AC81" s="54">
        <f aca="true" t="shared" si="76" ref="AC81:AC86">AD81-AB81</f>
        <v>0</v>
      </c>
      <c r="AD81" s="9"/>
      <c r="AE81" s="54">
        <f aca="true" t="shared" si="77" ref="AE81:AE86">AF81-AD81</f>
        <v>0</v>
      </c>
      <c r="AF81" s="9"/>
      <c r="AG81" s="54">
        <f aca="true" t="shared" si="78" ref="AG81:AG86">AH81-AF81</f>
        <v>0</v>
      </c>
      <c r="AH81" s="9"/>
      <c r="AI81" s="10">
        <f t="shared" si="55"/>
        <v>1704555</v>
      </c>
      <c r="AJ81" s="9">
        <v>4863854.8</v>
      </c>
    </row>
    <row r="82" spans="1:36" ht="14.25">
      <c r="A82" s="26" t="s">
        <v>166</v>
      </c>
      <c r="B82" s="17" t="s">
        <v>61</v>
      </c>
      <c r="C82" s="2" t="s">
        <v>173</v>
      </c>
      <c r="D82" s="9">
        <v>996640.5</v>
      </c>
      <c r="E82" s="10">
        <f t="shared" si="62"/>
        <v>-113488.5</v>
      </c>
      <c r="F82" s="9">
        <v>883152</v>
      </c>
      <c r="G82" s="10"/>
      <c r="H82" s="9"/>
      <c r="I82" s="10"/>
      <c r="J82" s="9">
        <f t="shared" si="37"/>
        <v>0</v>
      </c>
      <c r="K82" s="10"/>
      <c r="L82" s="9">
        <f t="shared" si="38"/>
        <v>0</v>
      </c>
      <c r="M82" s="10"/>
      <c r="N82" s="9">
        <f t="shared" si="39"/>
        <v>0</v>
      </c>
      <c r="O82" s="10"/>
      <c r="P82" s="9">
        <f t="shared" si="40"/>
        <v>0</v>
      </c>
      <c r="Q82" s="11"/>
      <c r="R82" s="9">
        <f t="shared" si="41"/>
        <v>0</v>
      </c>
      <c r="S82" s="10">
        <f t="shared" si="74"/>
        <v>0</v>
      </c>
      <c r="T82" s="9"/>
      <c r="U82" s="10">
        <f t="shared" si="42"/>
        <v>0</v>
      </c>
      <c r="V82" s="9"/>
      <c r="W82" s="10">
        <f t="shared" si="75"/>
        <v>0</v>
      </c>
      <c r="X82" s="9"/>
      <c r="Y82" s="54">
        <f t="shared" si="43"/>
        <v>-883152</v>
      </c>
      <c r="Z82" s="9"/>
      <c r="AA82" s="54">
        <f t="shared" si="47"/>
        <v>0</v>
      </c>
      <c r="AB82" s="9"/>
      <c r="AC82" s="54">
        <f t="shared" si="76"/>
        <v>0</v>
      </c>
      <c r="AD82" s="9"/>
      <c r="AE82" s="54">
        <f t="shared" si="77"/>
        <v>0</v>
      </c>
      <c r="AF82" s="9"/>
      <c r="AG82" s="54">
        <f t="shared" si="78"/>
        <v>0</v>
      </c>
      <c r="AH82" s="9"/>
      <c r="AI82" s="10">
        <f t="shared" si="55"/>
        <v>63003.90000000002</v>
      </c>
      <c r="AJ82" s="9">
        <v>946155.9</v>
      </c>
    </row>
    <row r="83" spans="1:36" ht="14.25">
      <c r="A83" s="26" t="s">
        <v>167</v>
      </c>
      <c r="B83" s="17" t="s">
        <v>62</v>
      </c>
      <c r="C83" s="2" t="s">
        <v>174</v>
      </c>
      <c r="D83" s="9">
        <v>462398.7</v>
      </c>
      <c r="E83" s="10">
        <f t="shared" si="62"/>
        <v>1000</v>
      </c>
      <c r="F83" s="9">
        <v>463398.7</v>
      </c>
      <c r="G83" s="10"/>
      <c r="H83" s="9"/>
      <c r="I83" s="10"/>
      <c r="J83" s="9">
        <f t="shared" si="37"/>
        <v>0</v>
      </c>
      <c r="K83" s="10"/>
      <c r="L83" s="9">
        <f t="shared" si="38"/>
        <v>0</v>
      </c>
      <c r="M83" s="10"/>
      <c r="N83" s="9">
        <f t="shared" si="39"/>
        <v>0</v>
      </c>
      <c r="O83" s="10"/>
      <c r="P83" s="9">
        <f t="shared" si="40"/>
        <v>0</v>
      </c>
      <c r="Q83" s="11"/>
      <c r="R83" s="9">
        <f t="shared" si="41"/>
        <v>0</v>
      </c>
      <c r="S83" s="10">
        <f t="shared" si="74"/>
        <v>0</v>
      </c>
      <c r="T83" s="9"/>
      <c r="U83" s="10">
        <f t="shared" si="42"/>
        <v>0</v>
      </c>
      <c r="V83" s="9"/>
      <c r="W83" s="10">
        <f t="shared" si="75"/>
        <v>0</v>
      </c>
      <c r="X83" s="9"/>
      <c r="Y83" s="54">
        <f t="shared" si="43"/>
        <v>-463398.7</v>
      </c>
      <c r="Z83" s="9"/>
      <c r="AA83" s="54">
        <f t="shared" si="47"/>
        <v>0</v>
      </c>
      <c r="AB83" s="9"/>
      <c r="AC83" s="54">
        <f t="shared" si="76"/>
        <v>0</v>
      </c>
      <c r="AD83" s="9"/>
      <c r="AE83" s="54">
        <f t="shared" si="77"/>
        <v>0</v>
      </c>
      <c r="AF83" s="9"/>
      <c r="AG83" s="54">
        <f t="shared" si="78"/>
        <v>0</v>
      </c>
      <c r="AH83" s="9"/>
      <c r="AI83" s="10">
        <f t="shared" si="55"/>
        <v>57688.70000000001</v>
      </c>
      <c r="AJ83" s="9">
        <v>521087.4</v>
      </c>
    </row>
    <row r="84" spans="1:36" ht="14.25">
      <c r="A84" s="26" t="s">
        <v>168</v>
      </c>
      <c r="B84" s="17" t="s">
        <v>63</v>
      </c>
      <c r="C84" s="2" t="s">
        <v>175</v>
      </c>
      <c r="D84" s="9">
        <v>65050.1</v>
      </c>
      <c r="E84" s="10">
        <f t="shared" si="62"/>
        <v>0</v>
      </c>
      <c r="F84" s="9">
        <v>65050.1</v>
      </c>
      <c r="G84" s="10"/>
      <c r="H84" s="9"/>
      <c r="I84" s="10"/>
      <c r="J84" s="9">
        <f t="shared" si="37"/>
        <v>0</v>
      </c>
      <c r="K84" s="10"/>
      <c r="L84" s="9">
        <f t="shared" si="38"/>
        <v>0</v>
      </c>
      <c r="M84" s="10"/>
      <c r="N84" s="9">
        <f t="shared" si="39"/>
        <v>0</v>
      </c>
      <c r="O84" s="10"/>
      <c r="P84" s="9">
        <f t="shared" si="40"/>
        <v>0</v>
      </c>
      <c r="Q84" s="11"/>
      <c r="R84" s="9">
        <f t="shared" si="41"/>
        <v>0</v>
      </c>
      <c r="S84" s="10">
        <f t="shared" si="74"/>
        <v>0</v>
      </c>
      <c r="T84" s="9"/>
      <c r="U84" s="10">
        <f t="shared" si="42"/>
        <v>0</v>
      </c>
      <c r="V84" s="9"/>
      <c r="W84" s="10">
        <f t="shared" si="75"/>
        <v>0</v>
      </c>
      <c r="X84" s="9"/>
      <c r="Y84" s="54">
        <f t="shared" si="43"/>
        <v>-65050.1</v>
      </c>
      <c r="Z84" s="9"/>
      <c r="AA84" s="54">
        <f t="shared" si="47"/>
        <v>0</v>
      </c>
      <c r="AB84" s="9"/>
      <c r="AC84" s="54">
        <f t="shared" si="76"/>
        <v>0</v>
      </c>
      <c r="AD84" s="9"/>
      <c r="AE84" s="54">
        <f t="shared" si="77"/>
        <v>0</v>
      </c>
      <c r="AF84" s="9"/>
      <c r="AG84" s="54">
        <f t="shared" si="78"/>
        <v>0</v>
      </c>
      <c r="AH84" s="9"/>
      <c r="AI84" s="10">
        <f t="shared" si="55"/>
        <v>474.40000000000146</v>
      </c>
      <c r="AJ84" s="9">
        <v>65524.5</v>
      </c>
    </row>
    <row r="85" spans="1:36" ht="41.25">
      <c r="A85" s="26" t="s">
        <v>169</v>
      </c>
      <c r="B85" s="17" t="s">
        <v>64</v>
      </c>
      <c r="C85" s="2" t="s">
        <v>176</v>
      </c>
      <c r="D85" s="9">
        <v>73223.9</v>
      </c>
      <c r="E85" s="10">
        <f t="shared" si="62"/>
        <v>0</v>
      </c>
      <c r="F85" s="9">
        <v>73223.9</v>
      </c>
      <c r="G85" s="10"/>
      <c r="H85" s="9"/>
      <c r="I85" s="10"/>
      <c r="J85" s="9">
        <f t="shared" si="37"/>
        <v>0</v>
      </c>
      <c r="K85" s="10"/>
      <c r="L85" s="9">
        <f t="shared" si="38"/>
        <v>0</v>
      </c>
      <c r="M85" s="10"/>
      <c r="N85" s="9">
        <f t="shared" si="39"/>
        <v>0</v>
      </c>
      <c r="O85" s="10"/>
      <c r="P85" s="9">
        <f t="shared" si="40"/>
        <v>0</v>
      </c>
      <c r="Q85" s="11"/>
      <c r="R85" s="9">
        <f t="shared" si="41"/>
        <v>0</v>
      </c>
      <c r="S85" s="10">
        <f t="shared" si="74"/>
        <v>0</v>
      </c>
      <c r="T85" s="9"/>
      <c r="U85" s="10">
        <f t="shared" si="42"/>
        <v>0</v>
      </c>
      <c r="V85" s="9"/>
      <c r="W85" s="10">
        <f t="shared" si="75"/>
        <v>0</v>
      </c>
      <c r="X85" s="9"/>
      <c r="Y85" s="54">
        <f t="shared" si="43"/>
        <v>-73223.9</v>
      </c>
      <c r="Z85" s="9"/>
      <c r="AA85" s="54">
        <f t="shared" si="47"/>
        <v>0</v>
      </c>
      <c r="AB85" s="9"/>
      <c r="AC85" s="54">
        <f t="shared" si="76"/>
        <v>0</v>
      </c>
      <c r="AD85" s="9"/>
      <c r="AE85" s="54">
        <f t="shared" si="77"/>
        <v>0</v>
      </c>
      <c r="AF85" s="9"/>
      <c r="AG85" s="54">
        <f t="shared" si="78"/>
        <v>0</v>
      </c>
      <c r="AH85" s="9"/>
      <c r="AI85" s="10">
        <f t="shared" si="55"/>
        <v>2200</v>
      </c>
      <c r="AJ85" s="9">
        <v>75423.9</v>
      </c>
    </row>
    <row r="86" spans="1:36" ht="27">
      <c r="A86" s="26" t="s">
        <v>170</v>
      </c>
      <c r="B86" s="17" t="s">
        <v>65</v>
      </c>
      <c r="C86" s="2" t="s">
        <v>177</v>
      </c>
      <c r="D86" s="9">
        <v>1050759.7</v>
      </c>
      <c r="E86" s="10">
        <f t="shared" si="62"/>
        <v>2120.3000000000466</v>
      </c>
      <c r="F86" s="9">
        <v>1052880</v>
      </c>
      <c r="G86" s="10"/>
      <c r="H86" s="9"/>
      <c r="I86" s="10"/>
      <c r="J86" s="9">
        <f t="shared" si="37"/>
        <v>0</v>
      </c>
      <c r="K86" s="10"/>
      <c r="L86" s="9">
        <f t="shared" si="38"/>
        <v>0</v>
      </c>
      <c r="M86" s="10"/>
      <c r="N86" s="9">
        <f t="shared" si="39"/>
        <v>0</v>
      </c>
      <c r="O86" s="10"/>
      <c r="P86" s="9">
        <f t="shared" si="40"/>
        <v>0</v>
      </c>
      <c r="Q86" s="11"/>
      <c r="R86" s="9">
        <f t="shared" si="41"/>
        <v>0</v>
      </c>
      <c r="S86" s="10">
        <f t="shared" si="74"/>
        <v>0</v>
      </c>
      <c r="T86" s="9"/>
      <c r="U86" s="10">
        <f t="shared" si="42"/>
        <v>0</v>
      </c>
      <c r="V86" s="9"/>
      <c r="W86" s="10">
        <f t="shared" si="75"/>
        <v>0</v>
      </c>
      <c r="X86" s="9"/>
      <c r="Y86" s="54">
        <f t="shared" si="43"/>
        <v>-1052880</v>
      </c>
      <c r="Z86" s="9"/>
      <c r="AA86" s="54">
        <f t="shared" si="47"/>
        <v>0</v>
      </c>
      <c r="AB86" s="9"/>
      <c r="AC86" s="54">
        <f t="shared" si="76"/>
        <v>0</v>
      </c>
      <c r="AD86" s="9"/>
      <c r="AE86" s="54">
        <f t="shared" si="77"/>
        <v>0</v>
      </c>
      <c r="AF86" s="9"/>
      <c r="AG86" s="54">
        <f t="shared" si="78"/>
        <v>0</v>
      </c>
      <c r="AH86" s="9"/>
      <c r="AI86" s="10">
        <f t="shared" si="55"/>
        <v>301814.30000000005</v>
      </c>
      <c r="AJ86" s="9">
        <v>1354694.3</v>
      </c>
    </row>
    <row r="87" spans="1:36" s="21" customFormat="1" ht="14.25">
      <c r="A87" s="28" t="s">
        <v>178</v>
      </c>
      <c r="B87" s="16" t="s">
        <v>66</v>
      </c>
      <c r="C87" s="19" t="s">
        <v>184</v>
      </c>
      <c r="D87" s="18">
        <f>D88+D89+D90+D91+D92</f>
        <v>21634334.4</v>
      </c>
      <c r="E87" s="20">
        <f t="shared" si="62"/>
        <v>36153.60000000149</v>
      </c>
      <c r="F87" s="18">
        <f>F88+F89+F90+F91+F92</f>
        <v>21670488</v>
      </c>
      <c r="G87" s="18">
        <f aca="true" t="shared" si="79" ref="G87:Y87">G88+G89+G90+G91+G92</f>
        <v>0</v>
      </c>
      <c r="H87" s="18">
        <f t="shared" si="79"/>
        <v>0</v>
      </c>
      <c r="I87" s="18">
        <f t="shared" si="79"/>
        <v>0</v>
      </c>
      <c r="J87" s="18">
        <f t="shared" si="79"/>
        <v>0</v>
      </c>
      <c r="K87" s="18">
        <f t="shared" si="79"/>
        <v>0</v>
      </c>
      <c r="L87" s="18">
        <f t="shared" si="79"/>
        <v>0</v>
      </c>
      <c r="M87" s="18">
        <f t="shared" si="79"/>
        <v>0</v>
      </c>
      <c r="N87" s="18">
        <f t="shared" si="79"/>
        <v>0</v>
      </c>
      <c r="O87" s="18">
        <f t="shared" si="79"/>
        <v>0</v>
      </c>
      <c r="P87" s="18">
        <f t="shared" si="79"/>
        <v>0</v>
      </c>
      <c r="Q87" s="18">
        <f t="shared" si="79"/>
        <v>0</v>
      </c>
      <c r="R87" s="18">
        <f t="shared" si="79"/>
        <v>0</v>
      </c>
      <c r="S87" s="18">
        <f t="shared" si="79"/>
        <v>0</v>
      </c>
      <c r="T87" s="18">
        <f t="shared" si="79"/>
        <v>0</v>
      </c>
      <c r="U87" s="18">
        <f t="shared" si="79"/>
        <v>0</v>
      </c>
      <c r="V87" s="18">
        <f t="shared" si="79"/>
        <v>0</v>
      </c>
      <c r="W87" s="18">
        <f t="shared" si="79"/>
        <v>0</v>
      </c>
      <c r="X87" s="18">
        <f t="shared" si="79"/>
        <v>0</v>
      </c>
      <c r="Y87" s="41">
        <f t="shared" si="79"/>
        <v>-21670488</v>
      </c>
      <c r="Z87" s="18">
        <f aca="true" t="shared" si="80" ref="Z87:AH87">Z88+Z89+Z90+Z91+Z92</f>
        <v>0</v>
      </c>
      <c r="AA87" s="41">
        <f t="shared" si="80"/>
        <v>0</v>
      </c>
      <c r="AB87" s="18">
        <f t="shared" si="80"/>
        <v>0</v>
      </c>
      <c r="AC87" s="41">
        <f t="shared" si="80"/>
        <v>0</v>
      </c>
      <c r="AD87" s="18">
        <f t="shared" si="80"/>
        <v>0</v>
      </c>
      <c r="AE87" s="41">
        <f t="shared" si="80"/>
        <v>0</v>
      </c>
      <c r="AF87" s="18">
        <f t="shared" si="80"/>
        <v>0</v>
      </c>
      <c r="AG87" s="41">
        <f t="shared" si="80"/>
        <v>0</v>
      </c>
      <c r="AH87" s="18">
        <f t="shared" si="80"/>
        <v>0</v>
      </c>
      <c r="AI87" s="20">
        <f t="shared" si="55"/>
        <v>5110036.800000001</v>
      </c>
      <c r="AJ87" s="18">
        <f>AJ88+AJ89+AJ90+AJ91+AJ92</f>
        <v>26780524.8</v>
      </c>
    </row>
    <row r="88" spans="1:36" ht="14.25">
      <c r="A88" s="26" t="s">
        <v>179</v>
      </c>
      <c r="B88" s="17" t="s">
        <v>67</v>
      </c>
      <c r="C88" s="2" t="s">
        <v>185</v>
      </c>
      <c r="D88" s="9">
        <v>1707380.5</v>
      </c>
      <c r="E88" s="10">
        <f t="shared" si="62"/>
        <v>0</v>
      </c>
      <c r="F88" s="9">
        <v>1707380.5</v>
      </c>
      <c r="G88" s="10"/>
      <c r="H88" s="9"/>
      <c r="I88" s="10"/>
      <c r="J88" s="9">
        <f t="shared" si="37"/>
        <v>0</v>
      </c>
      <c r="K88" s="10"/>
      <c r="L88" s="9">
        <f t="shared" si="38"/>
        <v>0</v>
      </c>
      <c r="M88" s="10"/>
      <c r="N88" s="9">
        <f t="shared" si="39"/>
        <v>0</v>
      </c>
      <c r="O88" s="10"/>
      <c r="P88" s="9">
        <f t="shared" si="40"/>
        <v>0</v>
      </c>
      <c r="Q88" s="11"/>
      <c r="R88" s="9">
        <f t="shared" si="41"/>
        <v>0</v>
      </c>
      <c r="S88" s="10">
        <f t="shared" si="74"/>
        <v>0</v>
      </c>
      <c r="T88" s="9"/>
      <c r="U88" s="10">
        <f t="shared" si="42"/>
        <v>0</v>
      </c>
      <c r="V88" s="9"/>
      <c r="W88" s="10">
        <f t="shared" si="75"/>
        <v>0</v>
      </c>
      <c r="X88" s="9"/>
      <c r="Y88" s="54">
        <f t="shared" si="43"/>
        <v>-1707380.5</v>
      </c>
      <c r="Z88" s="9"/>
      <c r="AA88" s="54">
        <f t="shared" si="47"/>
        <v>0</v>
      </c>
      <c r="AB88" s="9"/>
      <c r="AC88" s="54">
        <f>AD88-AB88</f>
        <v>0</v>
      </c>
      <c r="AD88" s="9"/>
      <c r="AE88" s="54">
        <f>AF88-AD88</f>
        <v>0</v>
      </c>
      <c r="AF88" s="9"/>
      <c r="AG88" s="54">
        <f>AH88-AF88</f>
        <v>0</v>
      </c>
      <c r="AH88" s="9"/>
      <c r="AI88" s="10">
        <f t="shared" si="55"/>
        <v>656.1000000000931</v>
      </c>
      <c r="AJ88" s="9">
        <v>1708036.6</v>
      </c>
    </row>
    <row r="89" spans="1:36" ht="14.25">
      <c r="A89" s="26" t="s">
        <v>180</v>
      </c>
      <c r="B89" s="17" t="s">
        <v>68</v>
      </c>
      <c r="C89" s="2" t="s">
        <v>186</v>
      </c>
      <c r="D89" s="9">
        <v>2138900.1</v>
      </c>
      <c r="E89" s="10">
        <f t="shared" si="62"/>
        <v>32000</v>
      </c>
      <c r="F89" s="9">
        <v>2170900.1</v>
      </c>
      <c r="G89" s="10"/>
      <c r="H89" s="9"/>
      <c r="I89" s="10"/>
      <c r="J89" s="9">
        <f t="shared" si="37"/>
        <v>0</v>
      </c>
      <c r="K89" s="10"/>
      <c r="L89" s="9">
        <f t="shared" si="38"/>
        <v>0</v>
      </c>
      <c r="M89" s="10"/>
      <c r="N89" s="9">
        <f t="shared" si="39"/>
        <v>0</v>
      </c>
      <c r="O89" s="10"/>
      <c r="P89" s="9">
        <f t="shared" si="40"/>
        <v>0</v>
      </c>
      <c r="Q89" s="11"/>
      <c r="R89" s="9">
        <f t="shared" si="41"/>
        <v>0</v>
      </c>
      <c r="S89" s="10">
        <f t="shared" si="74"/>
        <v>0</v>
      </c>
      <c r="T89" s="9"/>
      <c r="U89" s="10">
        <f t="shared" si="42"/>
        <v>0</v>
      </c>
      <c r="V89" s="9"/>
      <c r="W89" s="10">
        <f t="shared" si="75"/>
        <v>0</v>
      </c>
      <c r="X89" s="9"/>
      <c r="Y89" s="54">
        <f t="shared" si="43"/>
        <v>-2170900.1</v>
      </c>
      <c r="Z89" s="9"/>
      <c r="AA89" s="54">
        <f t="shared" si="47"/>
        <v>0</v>
      </c>
      <c r="AB89" s="9"/>
      <c r="AC89" s="54">
        <f>AD89-AB89</f>
        <v>0</v>
      </c>
      <c r="AD89" s="9"/>
      <c r="AE89" s="54">
        <f>AF89-AD89</f>
        <v>0</v>
      </c>
      <c r="AF89" s="9"/>
      <c r="AG89" s="54">
        <f>AH89-AF89</f>
        <v>0</v>
      </c>
      <c r="AH89" s="9"/>
      <c r="AI89" s="10">
        <f t="shared" si="55"/>
        <v>320173.3999999999</v>
      </c>
      <c r="AJ89" s="9">
        <v>2491073.5</v>
      </c>
    </row>
    <row r="90" spans="1:36" ht="14.25">
      <c r="A90" s="26" t="s">
        <v>181</v>
      </c>
      <c r="B90" s="17" t="s">
        <v>69</v>
      </c>
      <c r="C90" s="2" t="s">
        <v>187</v>
      </c>
      <c r="D90" s="9">
        <v>11113120.5</v>
      </c>
      <c r="E90" s="10">
        <f t="shared" si="62"/>
        <v>1900</v>
      </c>
      <c r="F90" s="9">
        <v>11115020.5</v>
      </c>
      <c r="G90" s="10"/>
      <c r="H90" s="9"/>
      <c r="I90" s="10"/>
      <c r="J90" s="9">
        <f t="shared" si="37"/>
        <v>0</v>
      </c>
      <c r="K90" s="10"/>
      <c r="L90" s="9">
        <f t="shared" si="38"/>
        <v>0</v>
      </c>
      <c r="M90" s="10"/>
      <c r="N90" s="9">
        <f t="shared" si="39"/>
        <v>0</v>
      </c>
      <c r="O90" s="10"/>
      <c r="P90" s="9">
        <f t="shared" si="40"/>
        <v>0</v>
      </c>
      <c r="Q90" s="11"/>
      <c r="R90" s="9">
        <f t="shared" si="41"/>
        <v>0</v>
      </c>
      <c r="S90" s="10">
        <f t="shared" si="74"/>
        <v>0</v>
      </c>
      <c r="T90" s="9"/>
      <c r="U90" s="10">
        <f t="shared" si="42"/>
        <v>0</v>
      </c>
      <c r="V90" s="9"/>
      <c r="W90" s="10">
        <f t="shared" si="75"/>
        <v>0</v>
      </c>
      <c r="X90" s="9"/>
      <c r="Y90" s="54">
        <f t="shared" si="43"/>
        <v>-11115020.5</v>
      </c>
      <c r="Z90" s="9"/>
      <c r="AA90" s="54">
        <f t="shared" si="47"/>
        <v>0</v>
      </c>
      <c r="AB90" s="9"/>
      <c r="AC90" s="54">
        <f>AD90-AB90</f>
        <v>0</v>
      </c>
      <c r="AD90" s="9"/>
      <c r="AE90" s="54">
        <f>AF90-AD90</f>
        <v>0</v>
      </c>
      <c r="AF90" s="9"/>
      <c r="AG90" s="54">
        <f>AH90-AF90</f>
        <v>0</v>
      </c>
      <c r="AH90" s="9"/>
      <c r="AI90" s="10">
        <f t="shared" si="55"/>
        <v>1461567.1999999993</v>
      </c>
      <c r="AJ90" s="9">
        <v>12576587.7</v>
      </c>
    </row>
    <row r="91" spans="1:36" ht="14.25">
      <c r="A91" s="26" t="s">
        <v>182</v>
      </c>
      <c r="B91" s="17" t="s">
        <v>70</v>
      </c>
      <c r="C91" s="2" t="s">
        <v>188</v>
      </c>
      <c r="D91" s="9">
        <v>6422481.4</v>
      </c>
      <c r="E91" s="10">
        <f t="shared" si="62"/>
        <v>2253.5999999996275</v>
      </c>
      <c r="F91" s="9">
        <v>6424735</v>
      </c>
      <c r="G91" s="10"/>
      <c r="H91" s="9"/>
      <c r="I91" s="10"/>
      <c r="J91" s="9">
        <f t="shared" si="37"/>
        <v>0</v>
      </c>
      <c r="K91" s="10"/>
      <c r="L91" s="9">
        <f t="shared" si="38"/>
        <v>0</v>
      </c>
      <c r="M91" s="10"/>
      <c r="N91" s="9">
        <f t="shared" si="39"/>
        <v>0</v>
      </c>
      <c r="O91" s="10"/>
      <c r="P91" s="9">
        <f t="shared" si="40"/>
        <v>0</v>
      </c>
      <c r="Q91" s="11"/>
      <c r="R91" s="9">
        <f t="shared" si="41"/>
        <v>0</v>
      </c>
      <c r="S91" s="10">
        <f t="shared" si="74"/>
        <v>0</v>
      </c>
      <c r="T91" s="9"/>
      <c r="U91" s="10">
        <f t="shared" si="42"/>
        <v>0</v>
      </c>
      <c r="V91" s="9"/>
      <c r="W91" s="10">
        <f t="shared" si="75"/>
        <v>0</v>
      </c>
      <c r="X91" s="9"/>
      <c r="Y91" s="54">
        <f t="shared" si="43"/>
        <v>-6424735</v>
      </c>
      <c r="Z91" s="9"/>
      <c r="AA91" s="54">
        <f t="shared" si="47"/>
        <v>0</v>
      </c>
      <c r="AB91" s="9"/>
      <c r="AC91" s="54">
        <f>AD91-AB91</f>
        <v>0</v>
      </c>
      <c r="AD91" s="9"/>
      <c r="AE91" s="54">
        <f>AF91-AD91</f>
        <v>0</v>
      </c>
      <c r="AF91" s="9"/>
      <c r="AG91" s="54">
        <f>AH91-AF91</f>
        <v>0</v>
      </c>
      <c r="AH91" s="9"/>
      <c r="AI91" s="10">
        <f t="shared" si="55"/>
        <v>3376727.4000000004</v>
      </c>
      <c r="AJ91" s="9">
        <v>9801462.4</v>
      </c>
    </row>
    <row r="92" spans="1:36" ht="27">
      <c r="A92" s="26" t="s">
        <v>183</v>
      </c>
      <c r="B92" s="17" t="s">
        <v>71</v>
      </c>
      <c r="C92" s="2" t="s">
        <v>189</v>
      </c>
      <c r="D92" s="9">
        <v>252451.9</v>
      </c>
      <c r="E92" s="10">
        <f t="shared" si="62"/>
        <v>0</v>
      </c>
      <c r="F92" s="9">
        <v>252451.9</v>
      </c>
      <c r="G92" s="10"/>
      <c r="H92" s="9"/>
      <c r="I92" s="10"/>
      <c r="J92" s="9">
        <f t="shared" si="37"/>
        <v>0</v>
      </c>
      <c r="K92" s="10"/>
      <c r="L92" s="9">
        <f t="shared" si="38"/>
        <v>0</v>
      </c>
      <c r="M92" s="10"/>
      <c r="N92" s="9">
        <f t="shared" si="39"/>
        <v>0</v>
      </c>
      <c r="O92" s="10"/>
      <c r="P92" s="9">
        <f t="shared" si="40"/>
        <v>0</v>
      </c>
      <c r="Q92" s="11"/>
      <c r="R92" s="9">
        <f t="shared" si="41"/>
        <v>0</v>
      </c>
      <c r="S92" s="10">
        <f t="shared" si="74"/>
        <v>0</v>
      </c>
      <c r="T92" s="9"/>
      <c r="U92" s="10">
        <f t="shared" si="42"/>
        <v>0</v>
      </c>
      <c r="V92" s="9"/>
      <c r="W92" s="10">
        <f t="shared" si="75"/>
        <v>0</v>
      </c>
      <c r="X92" s="9"/>
      <c r="Y92" s="54">
        <f t="shared" si="43"/>
        <v>-252451.9</v>
      </c>
      <c r="Z92" s="9"/>
      <c r="AA92" s="54">
        <f t="shared" si="47"/>
        <v>0</v>
      </c>
      <c r="AB92" s="9"/>
      <c r="AC92" s="54">
        <f>AD92-AB92</f>
        <v>0</v>
      </c>
      <c r="AD92" s="9"/>
      <c r="AE92" s="54">
        <f>AF92-AD92</f>
        <v>0</v>
      </c>
      <c r="AF92" s="9"/>
      <c r="AG92" s="54">
        <f>AH92-AF92</f>
        <v>0</v>
      </c>
      <c r="AH92" s="9"/>
      <c r="AI92" s="10">
        <f t="shared" si="55"/>
        <v>-49087.29999999999</v>
      </c>
      <c r="AJ92" s="9">
        <v>203364.6</v>
      </c>
    </row>
    <row r="93" spans="1:36" s="21" customFormat="1" ht="14.25">
      <c r="A93" s="28" t="s">
        <v>190</v>
      </c>
      <c r="B93" s="16" t="s">
        <v>72</v>
      </c>
      <c r="C93" s="19" t="s">
        <v>194</v>
      </c>
      <c r="D93" s="18">
        <f>D94+D95+D96+D97</f>
        <v>930514.8999999999</v>
      </c>
      <c r="E93" s="20">
        <f t="shared" si="62"/>
        <v>-126474.3999999999</v>
      </c>
      <c r="F93" s="18">
        <f>F94+F95+F96+F97</f>
        <v>804040.5</v>
      </c>
      <c r="G93" s="18">
        <f aca="true" t="shared" si="81" ref="G93:Y93">G94+G95+G96+G97</f>
        <v>0</v>
      </c>
      <c r="H93" s="18">
        <f t="shared" si="81"/>
        <v>0</v>
      </c>
      <c r="I93" s="18">
        <f t="shared" si="81"/>
        <v>0</v>
      </c>
      <c r="J93" s="18">
        <f t="shared" si="81"/>
        <v>0</v>
      </c>
      <c r="K93" s="18">
        <f t="shared" si="81"/>
        <v>0</v>
      </c>
      <c r="L93" s="18">
        <f t="shared" si="81"/>
        <v>0</v>
      </c>
      <c r="M93" s="18">
        <f t="shared" si="81"/>
        <v>0</v>
      </c>
      <c r="N93" s="18">
        <f t="shared" si="81"/>
        <v>0</v>
      </c>
      <c r="O93" s="18">
        <f t="shared" si="81"/>
        <v>0</v>
      </c>
      <c r="P93" s="18">
        <f t="shared" si="81"/>
        <v>0</v>
      </c>
      <c r="Q93" s="18">
        <f t="shared" si="81"/>
        <v>0</v>
      </c>
      <c r="R93" s="18">
        <f t="shared" si="81"/>
        <v>0</v>
      </c>
      <c r="S93" s="18">
        <f t="shared" si="81"/>
        <v>0</v>
      </c>
      <c r="T93" s="18">
        <f t="shared" si="81"/>
        <v>0</v>
      </c>
      <c r="U93" s="18">
        <f t="shared" si="81"/>
        <v>0</v>
      </c>
      <c r="V93" s="18">
        <f t="shared" si="81"/>
        <v>0</v>
      </c>
      <c r="W93" s="18">
        <f t="shared" si="81"/>
        <v>0</v>
      </c>
      <c r="X93" s="18">
        <f t="shared" si="81"/>
        <v>0</v>
      </c>
      <c r="Y93" s="41">
        <f t="shared" si="81"/>
        <v>-804040.5</v>
      </c>
      <c r="Z93" s="18">
        <f aca="true" t="shared" si="82" ref="Z93:AH93">Z94+Z95+Z96+Z97</f>
        <v>0</v>
      </c>
      <c r="AA93" s="41">
        <f t="shared" si="82"/>
        <v>0</v>
      </c>
      <c r="AB93" s="18">
        <f t="shared" si="82"/>
        <v>0</v>
      </c>
      <c r="AC93" s="41">
        <f t="shared" si="82"/>
        <v>0</v>
      </c>
      <c r="AD93" s="18">
        <f t="shared" si="82"/>
        <v>0</v>
      </c>
      <c r="AE93" s="41">
        <f t="shared" si="82"/>
        <v>0</v>
      </c>
      <c r="AF93" s="18">
        <f t="shared" si="82"/>
        <v>0</v>
      </c>
      <c r="AG93" s="41">
        <f t="shared" si="82"/>
        <v>0</v>
      </c>
      <c r="AH93" s="18">
        <f t="shared" si="82"/>
        <v>0</v>
      </c>
      <c r="AI93" s="20">
        <f t="shared" si="55"/>
        <v>81259.69999999995</v>
      </c>
      <c r="AJ93" s="18">
        <f>AJ94+AJ95+AJ96+AJ97</f>
        <v>885300.2</v>
      </c>
    </row>
    <row r="94" spans="1:36" s="37" customFormat="1" ht="14.25">
      <c r="A94" s="26" t="s">
        <v>191</v>
      </c>
      <c r="B94" s="36" t="s">
        <v>261</v>
      </c>
      <c r="C94" s="2" t="s">
        <v>262</v>
      </c>
      <c r="D94" s="9"/>
      <c r="E94" s="10">
        <f t="shared" si="62"/>
        <v>0</v>
      </c>
      <c r="F94" s="9">
        <v>0</v>
      </c>
      <c r="G94" s="11"/>
      <c r="H94" s="9"/>
      <c r="I94" s="11"/>
      <c r="J94" s="9">
        <f t="shared" si="37"/>
        <v>0</v>
      </c>
      <c r="K94" s="11"/>
      <c r="L94" s="9">
        <f t="shared" si="38"/>
        <v>0</v>
      </c>
      <c r="M94" s="11"/>
      <c r="N94" s="9">
        <f t="shared" si="39"/>
        <v>0</v>
      </c>
      <c r="O94" s="11"/>
      <c r="P94" s="9"/>
      <c r="Q94" s="11"/>
      <c r="R94" s="9"/>
      <c r="S94" s="10">
        <f t="shared" si="74"/>
        <v>0</v>
      </c>
      <c r="T94" s="9"/>
      <c r="U94" s="10">
        <f t="shared" si="42"/>
        <v>0</v>
      </c>
      <c r="V94" s="9"/>
      <c r="W94" s="10">
        <f t="shared" si="75"/>
        <v>0</v>
      </c>
      <c r="X94" s="9"/>
      <c r="Y94" s="54">
        <f t="shared" si="43"/>
        <v>0</v>
      </c>
      <c r="Z94" s="9"/>
      <c r="AA94" s="54">
        <f t="shared" si="47"/>
        <v>0</v>
      </c>
      <c r="AB94" s="9"/>
      <c r="AC94" s="54">
        <f>AD94-AB94</f>
        <v>0</v>
      </c>
      <c r="AD94" s="9"/>
      <c r="AE94" s="54">
        <f>AF94-AD94</f>
        <v>0</v>
      </c>
      <c r="AF94" s="9"/>
      <c r="AG94" s="54">
        <f>AH94-AF94</f>
        <v>0</v>
      </c>
      <c r="AH94" s="9"/>
      <c r="AI94" s="10">
        <f t="shared" si="55"/>
        <v>0</v>
      </c>
      <c r="AJ94" s="9">
        <v>0</v>
      </c>
    </row>
    <row r="95" spans="1:36" ht="14.25">
      <c r="A95" s="26" t="s">
        <v>192</v>
      </c>
      <c r="B95" s="17" t="s">
        <v>73</v>
      </c>
      <c r="C95" s="2" t="s">
        <v>195</v>
      </c>
      <c r="D95" s="9">
        <v>532863.2</v>
      </c>
      <c r="E95" s="10">
        <f t="shared" si="62"/>
        <v>-126474.39999999997</v>
      </c>
      <c r="F95" s="9">
        <v>406388.8</v>
      </c>
      <c r="G95" s="10"/>
      <c r="H95" s="9"/>
      <c r="I95" s="10"/>
      <c r="J95" s="9">
        <f t="shared" si="37"/>
        <v>0</v>
      </c>
      <c r="K95" s="10"/>
      <c r="L95" s="9">
        <f t="shared" si="38"/>
        <v>0</v>
      </c>
      <c r="M95" s="10"/>
      <c r="N95" s="9">
        <f t="shared" si="39"/>
        <v>0</v>
      </c>
      <c r="O95" s="11">
        <v>0</v>
      </c>
      <c r="P95" s="9">
        <f t="shared" si="40"/>
        <v>0</v>
      </c>
      <c r="Q95" s="11"/>
      <c r="R95" s="9">
        <f t="shared" si="41"/>
        <v>0</v>
      </c>
      <c r="S95" s="10">
        <f t="shared" si="74"/>
        <v>0</v>
      </c>
      <c r="T95" s="9"/>
      <c r="U95" s="10">
        <f t="shared" si="42"/>
        <v>0</v>
      </c>
      <c r="V95" s="9"/>
      <c r="W95" s="10">
        <f t="shared" si="75"/>
        <v>0</v>
      </c>
      <c r="X95" s="9"/>
      <c r="Y95" s="54">
        <f t="shared" si="43"/>
        <v>-406388.8</v>
      </c>
      <c r="Z95" s="9"/>
      <c r="AA95" s="54">
        <f t="shared" si="47"/>
        <v>0</v>
      </c>
      <c r="AB95" s="9"/>
      <c r="AC95" s="54">
        <f>AD95-AB95</f>
        <v>0</v>
      </c>
      <c r="AD95" s="9"/>
      <c r="AE95" s="54">
        <f>AF95-AD95</f>
        <v>0</v>
      </c>
      <c r="AF95" s="9"/>
      <c r="AG95" s="54">
        <f>AH95-AF95</f>
        <v>0</v>
      </c>
      <c r="AH95" s="9"/>
      <c r="AI95" s="10">
        <f t="shared" si="55"/>
        <v>57751.70000000001</v>
      </c>
      <c r="AJ95" s="9">
        <v>464140.5</v>
      </c>
    </row>
    <row r="96" spans="1:36" ht="14.25">
      <c r="A96" s="26" t="s">
        <v>193</v>
      </c>
      <c r="B96" s="17" t="s">
        <v>74</v>
      </c>
      <c r="C96" s="2" t="s">
        <v>196</v>
      </c>
      <c r="D96" s="9">
        <v>380028.5</v>
      </c>
      <c r="E96" s="10">
        <f aca="true" t="shared" si="83" ref="E96:E105">F96-D96</f>
        <v>0</v>
      </c>
      <c r="F96" s="9">
        <v>380028.5</v>
      </c>
      <c r="G96" s="10"/>
      <c r="H96" s="9"/>
      <c r="I96" s="10"/>
      <c r="J96" s="9">
        <f t="shared" si="37"/>
        <v>0</v>
      </c>
      <c r="K96" s="10"/>
      <c r="L96" s="9">
        <f t="shared" si="38"/>
        <v>0</v>
      </c>
      <c r="M96" s="10"/>
      <c r="N96" s="9">
        <f t="shared" si="39"/>
        <v>0</v>
      </c>
      <c r="O96" s="10"/>
      <c r="P96" s="9">
        <f t="shared" si="40"/>
        <v>0</v>
      </c>
      <c r="Q96" s="11"/>
      <c r="R96" s="9">
        <f t="shared" si="41"/>
        <v>0</v>
      </c>
      <c r="S96" s="10">
        <f t="shared" si="74"/>
        <v>0</v>
      </c>
      <c r="T96" s="9"/>
      <c r="U96" s="10">
        <f t="shared" si="42"/>
        <v>0</v>
      </c>
      <c r="V96" s="9"/>
      <c r="W96" s="10">
        <f t="shared" si="75"/>
        <v>0</v>
      </c>
      <c r="X96" s="9"/>
      <c r="Y96" s="54">
        <f t="shared" si="43"/>
        <v>-380028.5</v>
      </c>
      <c r="Z96" s="9"/>
      <c r="AA96" s="54">
        <f t="shared" si="47"/>
        <v>0</v>
      </c>
      <c r="AB96" s="9"/>
      <c r="AC96" s="54">
        <f>AD96-AB96</f>
        <v>0</v>
      </c>
      <c r="AD96" s="9"/>
      <c r="AE96" s="54">
        <f>AF96-AD96</f>
        <v>0</v>
      </c>
      <c r="AF96" s="9"/>
      <c r="AG96" s="54">
        <f>AH96-AF96</f>
        <v>0</v>
      </c>
      <c r="AH96" s="9"/>
      <c r="AI96" s="10">
        <f t="shared" si="55"/>
        <v>22663.599999999977</v>
      </c>
      <c r="AJ96" s="9">
        <v>402692.1</v>
      </c>
    </row>
    <row r="97" spans="1:36" ht="27">
      <c r="A97" s="31" t="s">
        <v>260</v>
      </c>
      <c r="B97" s="17" t="s">
        <v>75</v>
      </c>
      <c r="C97" s="2" t="s">
        <v>197</v>
      </c>
      <c r="D97" s="9">
        <v>17623.2</v>
      </c>
      <c r="E97" s="10">
        <f t="shared" si="83"/>
        <v>0</v>
      </c>
      <c r="F97" s="9">
        <v>17623.2</v>
      </c>
      <c r="G97" s="10"/>
      <c r="H97" s="9"/>
      <c r="I97" s="10"/>
      <c r="J97" s="9">
        <f t="shared" si="37"/>
        <v>0</v>
      </c>
      <c r="K97" s="10"/>
      <c r="L97" s="9">
        <f t="shared" si="38"/>
        <v>0</v>
      </c>
      <c r="M97" s="10"/>
      <c r="N97" s="9">
        <f t="shared" si="39"/>
        <v>0</v>
      </c>
      <c r="O97" s="10">
        <v>0</v>
      </c>
      <c r="P97" s="9">
        <f t="shared" si="40"/>
        <v>0</v>
      </c>
      <c r="Q97" s="11"/>
      <c r="R97" s="9">
        <f t="shared" si="41"/>
        <v>0</v>
      </c>
      <c r="S97" s="10">
        <f t="shared" si="74"/>
        <v>0</v>
      </c>
      <c r="T97" s="9"/>
      <c r="U97" s="10">
        <f t="shared" si="42"/>
        <v>0</v>
      </c>
      <c r="V97" s="9"/>
      <c r="W97" s="10">
        <f t="shared" si="75"/>
        <v>0</v>
      </c>
      <c r="X97" s="9"/>
      <c r="Y97" s="54">
        <f t="shared" si="43"/>
        <v>-17623.2</v>
      </c>
      <c r="Z97" s="9"/>
      <c r="AA97" s="54">
        <f t="shared" si="47"/>
        <v>0</v>
      </c>
      <c r="AB97" s="9"/>
      <c r="AC97" s="54">
        <f>AD97-AB97</f>
        <v>0</v>
      </c>
      <c r="AD97" s="9"/>
      <c r="AE97" s="54">
        <f>AF97-AD97</f>
        <v>0</v>
      </c>
      <c r="AF97" s="9"/>
      <c r="AG97" s="54">
        <f>AH97-AF97</f>
        <v>0</v>
      </c>
      <c r="AH97" s="9"/>
      <c r="AI97" s="10">
        <f t="shared" si="55"/>
        <v>844.3999999999978</v>
      </c>
      <c r="AJ97" s="9">
        <v>18467.6</v>
      </c>
    </row>
    <row r="98" spans="1:36" s="21" customFormat="1" ht="14.25">
      <c r="A98" s="28" t="s">
        <v>198</v>
      </c>
      <c r="B98" s="16" t="s">
        <v>76</v>
      </c>
      <c r="C98" s="19" t="s">
        <v>200</v>
      </c>
      <c r="D98" s="18">
        <f>D99</f>
        <v>24048.9</v>
      </c>
      <c r="E98" s="20">
        <f t="shared" si="83"/>
        <v>0</v>
      </c>
      <c r="F98" s="18">
        <f>F99</f>
        <v>24048.9</v>
      </c>
      <c r="G98" s="18">
        <f aca="true" t="shared" si="84" ref="G98:Y98">G99</f>
        <v>0</v>
      </c>
      <c r="H98" s="18">
        <f t="shared" si="84"/>
        <v>0</v>
      </c>
      <c r="I98" s="18">
        <f t="shared" si="84"/>
        <v>0</v>
      </c>
      <c r="J98" s="18">
        <f t="shared" si="84"/>
        <v>0</v>
      </c>
      <c r="K98" s="18">
        <f t="shared" si="84"/>
        <v>0</v>
      </c>
      <c r="L98" s="18">
        <f t="shared" si="84"/>
        <v>0</v>
      </c>
      <c r="M98" s="18">
        <f t="shared" si="84"/>
        <v>0</v>
      </c>
      <c r="N98" s="18">
        <f t="shared" si="84"/>
        <v>0</v>
      </c>
      <c r="O98" s="18">
        <f t="shared" si="84"/>
        <v>0</v>
      </c>
      <c r="P98" s="18">
        <f t="shared" si="84"/>
        <v>0</v>
      </c>
      <c r="Q98" s="18">
        <f t="shared" si="84"/>
        <v>0</v>
      </c>
      <c r="R98" s="18">
        <f t="shared" si="84"/>
        <v>0</v>
      </c>
      <c r="S98" s="18">
        <f t="shared" si="84"/>
        <v>0</v>
      </c>
      <c r="T98" s="18">
        <f t="shared" si="84"/>
        <v>0</v>
      </c>
      <c r="U98" s="18">
        <f t="shared" si="84"/>
        <v>0</v>
      </c>
      <c r="V98" s="18">
        <f t="shared" si="84"/>
        <v>0</v>
      </c>
      <c r="W98" s="18">
        <f t="shared" si="84"/>
        <v>0</v>
      </c>
      <c r="X98" s="18">
        <f t="shared" si="84"/>
        <v>0</v>
      </c>
      <c r="Y98" s="41">
        <f t="shared" si="84"/>
        <v>-24048.9</v>
      </c>
      <c r="Z98" s="18">
        <f aca="true" t="shared" si="85" ref="Z98:AH98">Z99</f>
        <v>0</v>
      </c>
      <c r="AA98" s="41">
        <f t="shared" si="85"/>
        <v>0</v>
      </c>
      <c r="AB98" s="18">
        <f t="shared" si="85"/>
        <v>0</v>
      </c>
      <c r="AC98" s="41">
        <f t="shared" si="85"/>
        <v>0</v>
      </c>
      <c r="AD98" s="18">
        <f t="shared" si="85"/>
        <v>0</v>
      </c>
      <c r="AE98" s="41">
        <f t="shared" si="85"/>
        <v>0</v>
      </c>
      <c r="AF98" s="18">
        <f t="shared" si="85"/>
        <v>0</v>
      </c>
      <c r="AG98" s="41">
        <f t="shared" si="85"/>
        <v>0</v>
      </c>
      <c r="AH98" s="18">
        <f t="shared" si="85"/>
        <v>0</v>
      </c>
      <c r="AI98" s="20">
        <f t="shared" si="55"/>
        <v>15.799999999999272</v>
      </c>
      <c r="AJ98" s="18">
        <f>AJ99</f>
        <v>24064.7</v>
      </c>
    </row>
    <row r="99" spans="1:36" ht="14.25">
      <c r="A99" s="26" t="s">
        <v>199</v>
      </c>
      <c r="B99" s="17" t="s">
        <v>77</v>
      </c>
      <c r="C99" s="2" t="s">
        <v>201</v>
      </c>
      <c r="D99" s="9">
        <v>24048.9</v>
      </c>
      <c r="E99" s="10">
        <f t="shared" si="83"/>
        <v>0</v>
      </c>
      <c r="F99" s="9">
        <v>24048.9</v>
      </c>
      <c r="G99" s="10"/>
      <c r="H99" s="9"/>
      <c r="I99" s="10"/>
      <c r="J99" s="9">
        <f t="shared" si="37"/>
        <v>0</v>
      </c>
      <c r="K99" s="10"/>
      <c r="L99" s="9">
        <f t="shared" si="38"/>
        <v>0</v>
      </c>
      <c r="M99" s="10"/>
      <c r="N99" s="9">
        <f t="shared" si="39"/>
        <v>0</v>
      </c>
      <c r="O99" s="10"/>
      <c r="P99" s="9">
        <f t="shared" si="40"/>
        <v>0</v>
      </c>
      <c r="Q99" s="11"/>
      <c r="R99" s="9">
        <f t="shared" si="41"/>
        <v>0</v>
      </c>
      <c r="S99" s="10">
        <f t="shared" si="74"/>
        <v>0</v>
      </c>
      <c r="T99" s="9"/>
      <c r="U99" s="10">
        <f aca="true" t="shared" si="86" ref="U99:U105">V99-T99</f>
        <v>0</v>
      </c>
      <c r="V99" s="9"/>
      <c r="W99" s="10">
        <f t="shared" si="75"/>
        <v>0</v>
      </c>
      <c r="X99" s="9"/>
      <c r="Y99" s="54">
        <f aca="true" t="shared" si="87" ref="Y99:Y105">Z99-F99</f>
        <v>-24048.9</v>
      </c>
      <c r="Z99" s="9"/>
      <c r="AA99" s="40">
        <f aca="true" t="shared" si="88" ref="AA99:AA105">AB99-Z99</f>
        <v>0</v>
      </c>
      <c r="AB99" s="9"/>
      <c r="AC99" s="54">
        <f>AD99-AB99</f>
        <v>0</v>
      </c>
      <c r="AD99" s="9"/>
      <c r="AE99" s="54">
        <f>AF99-AD99</f>
        <v>0</v>
      </c>
      <c r="AF99" s="9"/>
      <c r="AG99" s="54">
        <f>AH99-AF99</f>
        <v>0</v>
      </c>
      <c r="AH99" s="9"/>
      <c r="AI99" s="10">
        <f t="shared" si="55"/>
        <v>15.799999999999272</v>
      </c>
      <c r="AJ99" s="9">
        <v>24064.7</v>
      </c>
    </row>
    <row r="100" spans="1:36" s="21" customFormat="1" ht="26.25">
      <c r="A100" s="28" t="s">
        <v>202</v>
      </c>
      <c r="B100" s="16" t="s">
        <v>78</v>
      </c>
      <c r="C100" s="19" t="s">
        <v>204</v>
      </c>
      <c r="D100" s="18">
        <f>D101</f>
        <v>1304000</v>
      </c>
      <c r="E100" s="20">
        <f t="shared" si="83"/>
        <v>-69000</v>
      </c>
      <c r="F100" s="18">
        <f>F101</f>
        <v>1235000</v>
      </c>
      <c r="G100" s="18">
        <f aca="true" t="shared" si="89" ref="G100:Y100">G101</f>
        <v>0</v>
      </c>
      <c r="H100" s="18">
        <f t="shared" si="89"/>
        <v>0</v>
      </c>
      <c r="I100" s="18">
        <f t="shared" si="89"/>
        <v>0</v>
      </c>
      <c r="J100" s="18">
        <f t="shared" si="89"/>
        <v>0</v>
      </c>
      <c r="K100" s="18">
        <f t="shared" si="89"/>
        <v>0</v>
      </c>
      <c r="L100" s="18">
        <f t="shared" si="89"/>
        <v>0</v>
      </c>
      <c r="M100" s="18">
        <f t="shared" si="89"/>
        <v>0</v>
      </c>
      <c r="N100" s="18">
        <f t="shared" si="89"/>
        <v>0</v>
      </c>
      <c r="O100" s="18">
        <f t="shared" si="89"/>
        <v>0</v>
      </c>
      <c r="P100" s="18">
        <f t="shared" si="89"/>
        <v>0</v>
      </c>
      <c r="Q100" s="18">
        <f t="shared" si="89"/>
        <v>0</v>
      </c>
      <c r="R100" s="18">
        <f t="shared" si="89"/>
        <v>0</v>
      </c>
      <c r="S100" s="18">
        <f t="shared" si="89"/>
        <v>0</v>
      </c>
      <c r="T100" s="18">
        <f t="shared" si="89"/>
        <v>0</v>
      </c>
      <c r="U100" s="18">
        <f t="shared" si="89"/>
        <v>0</v>
      </c>
      <c r="V100" s="18">
        <f t="shared" si="89"/>
        <v>0</v>
      </c>
      <c r="W100" s="18">
        <f t="shared" si="89"/>
        <v>0</v>
      </c>
      <c r="X100" s="18">
        <f t="shared" si="89"/>
        <v>0</v>
      </c>
      <c r="Y100" s="41">
        <f t="shared" si="89"/>
        <v>-1235000</v>
      </c>
      <c r="Z100" s="18">
        <f aca="true" t="shared" si="90" ref="Z100:AH100">Z101</f>
        <v>0</v>
      </c>
      <c r="AA100" s="41">
        <f t="shared" si="90"/>
        <v>0</v>
      </c>
      <c r="AB100" s="18">
        <f t="shared" si="90"/>
        <v>0</v>
      </c>
      <c r="AC100" s="41">
        <f t="shared" si="90"/>
        <v>0</v>
      </c>
      <c r="AD100" s="18">
        <f t="shared" si="90"/>
        <v>0</v>
      </c>
      <c r="AE100" s="41">
        <f t="shared" si="90"/>
        <v>0</v>
      </c>
      <c r="AF100" s="18">
        <f t="shared" si="90"/>
        <v>0</v>
      </c>
      <c r="AG100" s="41">
        <f t="shared" si="90"/>
        <v>0</v>
      </c>
      <c r="AH100" s="18">
        <f t="shared" si="90"/>
        <v>0</v>
      </c>
      <c r="AI100" s="20">
        <f t="shared" si="55"/>
        <v>-167914.1000000001</v>
      </c>
      <c r="AJ100" s="18">
        <f>AJ101</f>
        <v>1067085.9</v>
      </c>
    </row>
    <row r="101" spans="1:36" ht="27">
      <c r="A101" s="26" t="s">
        <v>203</v>
      </c>
      <c r="B101" s="17" t="s">
        <v>79</v>
      </c>
      <c r="C101" s="2" t="s">
        <v>205</v>
      </c>
      <c r="D101" s="9">
        <v>1304000</v>
      </c>
      <c r="E101" s="10">
        <f t="shared" si="83"/>
        <v>-69000</v>
      </c>
      <c r="F101" s="9">
        <v>1235000</v>
      </c>
      <c r="G101" s="10"/>
      <c r="H101" s="9"/>
      <c r="I101" s="10"/>
      <c r="J101" s="9">
        <f t="shared" si="37"/>
        <v>0</v>
      </c>
      <c r="K101" s="10"/>
      <c r="L101" s="9">
        <f t="shared" si="38"/>
        <v>0</v>
      </c>
      <c r="M101" s="10"/>
      <c r="N101" s="9">
        <f t="shared" si="39"/>
        <v>0</v>
      </c>
      <c r="O101" s="10">
        <v>0</v>
      </c>
      <c r="P101" s="9">
        <f t="shared" si="40"/>
        <v>0</v>
      </c>
      <c r="Q101" s="11"/>
      <c r="R101" s="9">
        <f t="shared" si="41"/>
        <v>0</v>
      </c>
      <c r="S101" s="10">
        <f t="shared" si="74"/>
        <v>0</v>
      </c>
      <c r="T101" s="9"/>
      <c r="U101" s="10">
        <f t="shared" si="86"/>
        <v>0</v>
      </c>
      <c r="V101" s="9"/>
      <c r="W101" s="10">
        <f t="shared" si="75"/>
        <v>0</v>
      </c>
      <c r="X101" s="9"/>
      <c r="Y101" s="54">
        <f t="shared" si="87"/>
        <v>-1235000</v>
      </c>
      <c r="Z101" s="9"/>
      <c r="AA101" s="54">
        <f t="shared" si="88"/>
        <v>0</v>
      </c>
      <c r="AB101" s="9"/>
      <c r="AC101" s="54">
        <f>AD101-AB101</f>
        <v>0</v>
      </c>
      <c r="AD101" s="9"/>
      <c r="AE101" s="54">
        <f>AF101-AD101</f>
        <v>0</v>
      </c>
      <c r="AF101" s="9"/>
      <c r="AG101" s="54">
        <f>AH101-AF101</f>
        <v>0</v>
      </c>
      <c r="AH101" s="9"/>
      <c r="AI101" s="10">
        <f t="shared" si="55"/>
        <v>-167914.1000000001</v>
      </c>
      <c r="AJ101" s="9">
        <v>1067085.9</v>
      </c>
    </row>
    <row r="102" spans="1:36" s="21" customFormat="1" ht="39">
      <c r="A102" s="28" t="s">
        <v>206</v>
      </c>
      <c r="B102" s="16" t="s">
        <v>80</v>
      </c>
      <c r="C102" s="19" t="s">
        <v>210</v>
      </c>
      <c r="D102" s="18">
        <f>D103+D104+D105</f>
        <v>5385349</v>
      </c>
      <c r="E102" s="20">
        <f t="shared" si="83"/>
        <v>-17778.799999999814</v>
      </c>
      <c r="F102" s="18">
        <f>F103+F104+F105</f>
        <v>5367570.2</v>
      </c>
      <c r="G102" s="18">
        <f aca="true" t="shared" si="91" ref="G102:Y102">G103+G104+G105</f>
        <v>0</v>
      </c>
      <c r="H102" s="18">
        <f t="shared" si="91"/>
        <v>0</v>
      </c>
      <c r="I102" s="18">
        <f t="shared" si="91"/>
        <v>0</v>
      </c>
      <c r="J102" s="18">
        <f t="shared" si="91"/>
        <v>0</v>
      </c>
      <c r="K102" s="18">
        <f t="shared" si="91"/>
        <v>0</v>
      </c>
      <c r="L102" s="18">
        <f t="shared" si="91"/>
        <v>0</v>
      </c>
      <c r="M102" s="18">
        <f t="shared" si="91"/>
        <v>0</v>
      </c>
      <c r="N102" s="18">
        <f t="shared" si="91"/>
        <v>0</v>
      </c>
      <c r="O102" s="18">
        <f t="shared" si="91"/>
        <v>0</v>
      </c>
      <c r="P102" s="18">
        <f t="shared" si="91"/>
        <v>0</v>
      </c>
      <c r="Q102" s="18">
        <f t="shared" si="91"/>
        <v>0</v>
      </c>
      <c r="R102" s="18">
        <f t="shared" si="91"/>
        <v>0</v>
      </c>
      <c r="S102" s="18">
        <f t="shared" si="91"/>
        <v>0</v>
      </c>
      <c r="T102" s="18">
        <f t="shared" si="91"/>
        <v>0</v>
      </c>
      <c r="U102" s="18">
        <f t="shared" si="91"/>
        <v>0</v>
      </c>
      <c r="V102" s="18">
        <f t="shared" si="91"/>
        <v>0</v>
      </c>
      <c r="W102" s="18">
        <f t="shared" si="91"/>
        <v>0</v>
      </c>
      <c r="X102" s="18">
        <f t="shared" si="91"/>
        <v>0</v>
      </c>
      <c r="Y102" s="41">
        <f t="shared" si="91"/>
        <v>-5367570.2</v>
      </c>
      <c r="Z102" s="18">
        <f aca="true" t="shared" si="92" ref="Z102:AH102">Z103+Z104+Z105</f>
        <v>0</v>
      </c>
      <c r="AA102" s="41">
        <f t="shared" si="92"/>
        <v>0</v>
      </c>
      <c r="AB102" s="18">
        <f t="shared" si="92"/>
        <v>0</v>
      </c>
      <c r="AC102" s="41">
        <f t="shared" si="92"/>
        <v>0</v>
      </c>
      <c r="AD102" s="18">
        <f t="shared" si="92"/>
        <v>0</v>
      </c>
      <c r="AE102" s="41">
        <f t="shared" si="92"/>
        <v>0</v>
      </c>
      <c r="AF102" s="18">
        <f t="shared" si="92"/>
        <v>0</v>
      </c>
      <c r="AG102" s="41">
        <f t="shared" si="92"/>
        <v>0</v>
      </c>
      <c r="AH102" s="18">
        <f t="shared" si="92"/>
        <v>0</v>
      </c>
      <c r="AI102" s="20">
        <f t="shared" si="55"/>
        <v>1810814.2999999998</v>
      </c>
      <c r="AJ102" s="18">
        <f>AJ103+AJ104+AJ105</f>
        <v>7178384.5</v>
      </c>
    </row>
    <row r="103" spans="1:36" ht="45.75" customHeight="1">
      <c r="A103" s="26" t="s">
        <v>207</v>
      </c>
      <c r="B103" s="17" t="s">
        <v>81</v>
      </c>
      <c r="C103" s="2" t="s">
        <v>211</v>
      </c>
      <c r="D103" s="9">
        <v>4490537.1</v>
      </c>
      <c r="E103" s="10">
        <f t="shared" si="83"/>
        <v>0</v>
      </c>
      <c r="F103" s="9">
        <v>4490537.1</v>
      </c>
      <c r="G103" s="10"/>
      <c r="H103" s="9"/>
      <c r="I103" s="10"/>
      <c r="J103" s="9">
        <f>I103+H103</f>
        <v>0</v>
      </c>
      <c r="K103" s="10"/>
      <c r="L103" s="9">
        <f>J103+K103</f>
        <v>0</v>
      </c>
      <c r="M103" s="10"/>
      <c r="N103" s="9">
        <f>M103+L103</f>
        <v>0</v>
      </c>
      <c r="O103" s="10">
        <v>0</v>
      </c>
      <c r="P103" s="9">
        <f>N103+O103</f>
        <v>0</v>
      </c>
      <c r="Q103" s="11">
        <v>0</v>
      </c>
      <c r="R103" s="9">
        <f>P103+Q103</f>
        <v>0</v>
      </c>
      <c r="S103" s="10">
        <f t="shared" si="74"/>
        <v>0</v>
      </c>
      <c r="T103" s="9"/>
      <c r="U103" s="10">
        <f t="shared" si="86"/>
        <v>0</v>
      </c>
      <c r="V103" s="9"/>
      <c r="W103" s="10">
        <f t="shared" si="75"/>
        <v>0</v>
      </c>
      <c r="X103" s="9"/>
      <c r="Y103" s="54">
        <f t="shared" si="87"/>
        <v>-4490537.1</v>
      </c>
      <c r="Z103" s="9"/>
      <c r="AA103" s="54">
        <f t="shared" si="88"/>
        <v>0</v>
      </c>
      <c r="AB103" s="9"/>
      <c r="AC103" s="54">
        <f>AD103-AB103</f>
        <v>0</v>
      </c>
      <c r="AD103" s="9"/>
      <c r="AE103" s="54">
        <f>AF103-AD103</f>
        <v>0</v>
      </c>
      <c r="AF103" s="9"/>
      <c r="AG103" s="54">
        <f>AH103-AF103</f>
        <v>0</v>
      </c>
      <c r="AH103" s="9"/>
      <c r="AI103" s="10">
        <f t="shared" si="55"/>
        <v>0</v>
      </c>
      <c r="AJ103" s="9">
        <v>4490537.1</v>
      </c>
    </row>
    <row r="104" spans="1:36" ht="14.25">
      <c r="A104" s="26" t="s">
        <v>208</v>
      </c>
      <c r="B104" s="17" t="s">
        <v>82</v>
      </c>
      <c r="C104" s="2" t="s">
        <v>212</v>
      </c>
      <c r="D104" s="9">
        <v>198955</v>
      </c>
      <c r="E104" s="10">
        <f t="shared" si="83"/>
        <v>-17778.79999999999</v>
      </c>
      <c r="F104" s="9">
        <v>181176.2</v>
      </c>
      <c r="G104" s="10"/>
      <c r="H104" s="9"/>
      <c r="I104" s="10"/>
      <c r="J104" s="9">
        <f>I104+H104</f>
        <v>0</v>
      </c>
      <c r="K104" s="10"/>
      <c r="L104" s="9">
        <f>J104+K104</f>
        <v>0</v>
      </c>
      <c r="M104" s="10"/>
      <c r="N104" s="9">
        <f>M104+L104</f>
        <v>0</v>
      </c>
      <c r="O104" s="10">
        <v>0</v>
      </c>
      <c r="P104" s="9">
        <f>N104+O104</f>
        <v>0</v>
      </c>
      <c r="Q104" s="10">
        <v>0</v>
      </c>
      <c r="R104" s="9">
        <f>P104+Q104</f>
        <v>0</v>
      </c>
      <c r="S104" s="10">
        <f t="shared" si="74"/>
        <v>0</v>
      </c>
      <c r="T104" s="9"/>
      <c r="U104" s="10">
        <f t="shared" si="86"/>
        <v>0</v>
      </c>
      <c r="V104" s="9"/>
      <c r="W104" s="10">
        <f t="shared" si="75"/>
        <v>0</v>
      </c>
      <c r="X104" s="9"/>
      <c r="Y104" s="54">
        <f t="shared" si="87"/>
        <v>-181176.2</v>
      </c>
      <c r="Z104" s="9"/>
      <c r="AA104" s="54">
        <f t="shared" si="88"/>
        <v>0</v>
      </c>
      <c r="AB104" s="9"/>
      <c r="AC104" s="54">
        <f>AD104-AB104</f>
        <v>0</v>
      </c>
      <c r="AD104" s="9"/>
      <c r="AE104" s="54">
        <f>AF104-AD104</f>
        <v>0</v>
      </c>
      <c r="AF104" s="9"/>
      <c r="AG104" s="54">
        <f>AH104-AF104</f>
        <v>0</v>
      </c>
      <c r="AH104" s="9"/>
      <c r="AI104" s="10">
        <f t="shared" si="55"/>
        <v>538436.7</v>
      </c>
      <c r="AJ104" s="9">
        <v>719612.9</v>
      </c>
    </row>
    <row r="105" spans="1:36" ht="27">
      <c r="A105" s="26" t="s">
        <v>209</v>
      </c>
      <c r="B105" s="17" t="s">
        <v>83</v>
      </c>
      <c r="C105" s="2" t="s">
        <v>213</v>
      </c>
      <c r="D105" s="9">
        <v>695856.9</v>
      </c>
      <c r="E105" s="10">
        <f t="shared" si="83"/>
        <v>0</v>
      </c>
      <c r="F105" s="9">
        <v>695856.9</v>
      </c>
      <c r="G105" s="10"/>
      <c r="H105" s="9"/>
      <c r="I105" s="10"/>
      <c r="J105" s="9">
        <f>I105+H105</f>
        <v>0</v>
      </c>
      <c r="K105" s="10"/>
      <c r="L105" s="9">
        <f>J105+K105</f>
        <v>0</v>
      </c>
      <c r="M105" s="10"/>
      <c r="N105" s="9">
        <f>M105+L105</f>
        <v>0</v>
      </c>
      <c r="O105" s="10"/>
      <c r="P105" s="9">
        <f>N105+O105</f>
        <v>0</v>
      </c>
      <c r="Q105" s="10"/>
      <c r="R105" s="9">
        <f>P105+Q105</f>
        <v>0</v>
      </c>
      <c r="S105" s="10">
        <f t="shared" si="74"/>
        <v>0</v>
      </c>
      <c r="T105" s="9"/>
      <c r="U105" s="10">
        <f t="shared" si="86"/>
        <v>0</v>
      </c>
      <c r="V105" s="9"/>
      <c r="W105" s="10">
        <f t="shared" si="75"/>
        <v>0</v>
      </c>
      <c r="X105" s="9"/>
      <c r="Y105" s="54">
        <f t="shared" si="87"/>
        <v>-695856.9</v>
      </c>
      <c r="Z105" s="9"/>
      <c r="AA105" s="54">
        <f t="shared" si="88"/>
        <v>0</v>
      </c>
      <c r="AB105" s="9"/>
      <c r="AC105" s="54">
        <f>AD105-AB105</f>
        <v>0</v>
      </c>
      <c r="AD105" s="9"/>
      <c r="AE105" s="54">
        <f>AF105-AD105</f>
        <v>0</v>
      </c>
      <c r="AF105" s="9"/>
      <c r="AG105" s="54">
        <f>AH105-AF105</f>
        <v>0</v>
      </c>
      <c r="AH105" s="9"/>
      <c r="AI105" s="10">
        <f t="shared" si="55"/>
        <v>1272377.6</v>
      </c>
      <c r="AJ105" s="9">
        <v>1968234.5</v>
      </c>
    </row>
    <row r="106" spans="1:36" s="32" customFormat="1" ht="20.25" customHeight="1">
      <c r="A106" s="27" t="s">
        <v>221</v>
      </c>
      <c r="B106" s="23" t="s">
        <v>220</v>
      </c>
      <c r="C106" s="23"/>
      <c r="D106" s="24">
        <f>D5-D30</f>
        <v>-2730000</v>
      </c>
      <c r="E106" s="24">
        <f>E5-E30</f>
        <v>-917106.4999999991</v>
      </c>
      <c r="F106" s="24">
        <f>F5-F30</f>
        <v>-3647106.5</v>
      </c>
      <c r="G106" s="24">
        <f aca="true" t="shared" si="93" ref="G106:AH106">G5-G30</f>
        <v>0</v>
      </c>
      <c r="H106" s="24">
        <f t="shared" si="93"/>
        <v>0</v>
      </c>
      <c r="I106" s="24">
        <f t="shared" si="93"/>
        <v>0</v>
      </c>
      <c r="J106" s="24">
        <f t="shared" si="93"/>
        <v>0</v>
      </c>
      <c r="K106" s="24">
        <f t="shared" si="93"/>
        <v>0</v>
      </c>
      <c r="L106" s="24">
        <f t="shared" si="93"/>
        <v>0</v>
      </c>
      <c r="M106" s="24">
        <f t="shared" si="93"/>
        <v>0</v>
      </c>
      <c r="N106" s="24">
        <f t="shared" si="93"/>
        <v>0</v>
      </c>
      <c r="O106" s="24">
        <f t="shared" si="93"/>
        <v>0</v>
      </c>
      <c r="P106" s="24">
        <f t="shared" si="93"/>
        <v>0</v>
      </c>
      <c r="Q106" s="24">
        <f t="shared" si="93"/>
        <v>0</v>
      </c>
      <c r="R106" s="24">
        <f t="shared" si="93"/>
        <v>0</v>
      </c>
      <c r="S106" s="24">
        <f t="shared" si="93"/>
        <v>0</v>
      </c>
      <c r="T106" s="24">
        <f t="shared" si="93"/>
        <v>0</v>
      </c>
      <c r="U106" s="24">
        <f t="shared" si="93"/>
        <v>0</v>
      </c>
      <c r="V106" s="24">
        <f t="shared" si="93"/>
        <v>0</v>
      </c>
      <c r="W106" s="24">
        <f t="shared" si="93"/>
        <v>0</v>
      </c>
      <c r="X106" s="24">
        <f t="shared" si="93"/>
        <v>0</v>
      </c>
      <c r="Y106" s="24">
        <f>Y5-Y30</f>
        <v>3647106.5</v>
      </c>
      <c r="Z106" s="24">
        <f t="shared" si="93"/>
        <v>0</v>
      </c>
      <c r="AA106" s="24">
        <f t="shared" si="93"/>
        <v>0</v>
      </c>
      <c r="AB106" s="24">
        <f t="shared" si="93"/>
        <v>0</v>
      </c>
      <c r="AC106" s="24">
        <f t="shared" si="93"/>
        <v>0</v>
      </c>
      <c r="AD106" s="24">
        <f t="shared" si="93"/>
        <v>0</v>
      </c>
      <c r="AE106" s="24">
        <f t="shared" si="93"/>
        <v>0</v>
      </c>
      <c r="AF106" s="24">
        <f t="shared" si="93"/>
        <v>0</v>
      </c>
      <c r="AG106" s="24">
        <f t="shared" si="93"/>
        <v>0</v>
      </c>
      <c r="AH106" s="24">
        <f t="shared" si="93"/>
        <v>0</v>
      </c>
      <c r="AI106" s="24">
        <f>AI5-AI30</f>
        <v>-18679.900000004098</v>
      </c>
      <c r="AJ106" s="24">
        <f>AJ5-AJ30</f>
        <v>-3665786.400000006</v>
      </c>
    </row>
    <row r="107" ht="14.25">
      <c r="Z107" s="53"/>
    </row>
  </sheetData>
  <sheetProtection/>
  <mergeCells count="2">
    <mergeCell ref="A4:B4"/>
    <mergeCell ref="A2:AD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2021-01-14T02:05:54Z</dcterms:modified>
  <cp:category/>
  <cp:version/>
  <cp:contentType/>
  <cp:contentStatus/>
</cp:coreProperties>
</file>