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990" windowWidth="15390" windowHeight="11655" activeTab="0"/>
  </bookViews>
  <sheets>
    <sheet name="Лист1" sheetId="1" r:id="rId1"/>
    <sheet name="Лист2" sheetId="2" r:id="rId2"/>
  </sheets>
  <definedNames>
    <definedName name="_xlnm._FilterDatabase" localSheetId="1" hidden="1">'Лист2'!$A$1:$C$1</definedName>
    <definedName name="_xlnm.Print_Titles" localSheetId="0">'Лист1'!$3:$5</definedName>
    <definedName name="_xlnm.Print_Area" localSheetId="0">'Лист1'!$A$1:$M$290</definedName>
  </definedNames>
  <calcPr fullCalcOnLoad="1" refMode="R1C1"/>
</workbook>
</file>

<file path=xl/sharedStrings.xml><?xml version="1.0" encoding="utf-8"?>
<sst xmlns="http://schemas.openxmlformats.org/spreadsheetml/2006/main" count="1232" uniqueCount="593">
  <si>
    <t>Наименование и значение показателя объёма государственной услуги (работы)</t>
  </si>
  <si>
    <t>2018 год</t>
  </si>
  <si>
    <t>№п/п</t>
  </si>
  <si>
    <t>2019 год</t>
  </si>
  <si>
    <t>Наименование государственной программы</t>
  </si>
  <si>
    <t>№ ГП</t>
  </si>
  <si>
    <t>Код базовой услуги (работы)</t>
  </si>
  <si>
    <t>Наименование базовой услуги (работы)</t>
  </si>
  <si>
    <t>Признак отнесения к услуге или работе</t>
  </si>
  <si>
    <t>Значение показателя объема услуги (работы) в натуральных единицах по годам реализации программы</t>
  </si>
  <si>
    <t>Объем финансового обеспечения субсидий на обеспечение реализации государственного задания (тыс. рублей)</t>
  </si>
  <si>
    <t>01</t>
  </si>
  <si>
    <t>Управление государственными финансами и государственным долгом на 2014–2020 годы</t>
  </si>
  <si>
    <t>13.004.1</t>
  </si>
  <si>
    <t>Работа</t>
  </si>
  <si>
    <t>Ведение бюджетного учета, формирование регистров органами власти (на электронных носителях)</t>
  </si>
  <si>
    <t>13.001.1</t>
  </si>
  <si>
    <t>13.007.1</t>
  </si>
  <si>
    <t>13.006.1</t>
  </si>
  <si>
    <t>001. Количество отчетов, подлежащих своду;002. Количество отчетов, подлежащих консолидации;002. Количество отчетов, подлежащих консолидации;003. Количество пользователей отчетов;004. Количество согласований;005. Количество объектов учета (регистров)</t>
  </si>
  <si>
    <t>Формирование финансовой (бухгалтерской) отчетности бюджетных и автономных учреждений(на бумажных носителях)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</si>
  <si>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(на бумажных носителях)</t>
  </si>
  <si>
    <t>Формирование финансовой (бухгалтерской) отчетности бюджетных и автономных учреждений (на электронных носителях)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</si>
  <si>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(на электронных носителях)</t>
  </si>
  <si>
    <t>Ведение бюджетного учета, формирование регистров органами власти (на бумажных носителях)</t>
  </si>
  <si>
    <t>Ведение бухгалтерского учета бюджетными учреждениями, формирование регистров бухгалтерского учета(на электронных носителях)</t>
  </si>
  <si>
    <t>Ведение бухгалтерского учета бюджетными учреждениями, формирование регистров бухгалтерского учета (на бумажных носителях)</t>
  </si>
  <si>
    <t>0</t>
  </si>
  <si>
    <t>001. Количество отчетов, подлежащих своду;
002. Количество отчетов, подлежащих консолидации;
003. Количество пользователей отчетов;
004. Количество согласований;
005. Количество объектов учета (регистров)</t>
  </si>
  <si>
    <t>001. Количество отчетов, подлежащих своду;
002. Количество отчетов, подлежащих консолидации;
002. Количество отчетов, подлежащих консолидации;
003. Количество пользователей отчетов;
004. Количество согласований;
005. Количество объектов учета (регистров)</t>
  </si>
  <si>
    <t>Государственная программа Забайкальского края "Управление государственными финансами и государственным долгом на 2014—2020 годы"</t>
  </si>
  <si>
    <t>Итого по государственной программе "Управление государственными финансами и государственным долгом на 2014—2020 годы"</t>
  </si>
  <si>
    <t>Осуществление издательской деятельности</t>
  </si>
  <si>
    <r>
      <rPr>
        <sz val="11"/>
        <rFont val="Times New Roman"/>
        <family val="1"/>
      </rPr>
      <t>Социально-экономическое развитие Агинского Бурятского округа Забайкальского края па 2014-2020 годы</t>
    </r>
  </si>
  <si>
    <r>
      <rPr>
        <sz val="11"/>
        <rFont val="Times New Roman"/>
        <family val="1"/>
      </rPr>
      <t>28.060.1</t>
    </r>
  </si>
  <si>
    <r>
      <rPr>
        <sz val="11"/>
        <rFont val="Times New Roman"/>
        <family val="1"/>
      </rPr>
      <t>2 649,91</t>
    </r>
  </si>
  <si>
    <r>
      <rPr>
        <sz val="11"/>
        <rFont val="Times New Roman"/>
        <family val="1"/>
      </rPr>
      <t>15.037.1</t>
    </r>
  </si>
  <si>
    <r>
      <rPr>
        <sz val="11"/>
        <rFont val="Times New Roman"/>
        <family val="1"/>
      </rPr>
      <t>5600</t>
    </r>
  </si>
  <si>
    <r>
      <rPr>
        <sz val="11"/>
        <rFont val="Times New Roman"/>
        <family val="1"/>
      </rPr>
      <t>4 480</t>
    </r>
  </si>
  <si>
    <r>
      <rPr>
        <sz val="11"/>
        <rFont val="Times New Roman"/>
        <family val="1"/>
      </rPr>
      <t>5 040</t>
    </r>
  </si>
  <si>
    <r>
      <rPr>
        <sz val="11"/>
        <rFont val="Times New Roman"/>
        <family val="1"/>
      </rPr>
      <t>14.002.1</t>
    </r>
  </si>
  <si>
    <r>
      <rPr>
        <sz val="11"/>
        <rFont val="Times New Roman"/>
        <family val="1"/>
      </rPr>
      <t>9 650</t>
    </r>
  </si>
  <si>
    <r>
      <rPr>
        <sz val="11"/>
        <rFont val="Times New Roman"/>
        <family val="1"/>
      </rPr>
      <t>6600</t>
    </r>
  </si>
  <si>
    <r>
      <rPr>
        <sz val="11"/>
        <rFont val="Times New Roman"/>
        <family val="1"/>
      </rPr>
      <t>8 350</t>
    </r>
  </si>
  <si>
    <r>
      <rPr>
        <sz val="11"/>
        <rFont val="Times New Roman"/>
        <family val="1"/>
      </rPr>
      <t>20</t>
    </r>
  </si>
  <si>
    <t xml:space="preserve">Содержание (эксплуатация) имущества, находящегося в государственной (муниципальной) собственности 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</si>
  <si>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</t>
  </si>
  <si>
    <t>Итого по государственной программе "Социально-экономическое раз-витие Агинского Бурятского округа Забайкальского края на 2014-2020 годы"</t>
  </si>
  <si>
    <t>Х</t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</si>
  <si>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</si>
  <si>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3 600</t>
    </r>
  </si>
  <si>
    <r>
      <rPr>
        <sz val="11"/>
        <rFont val="Times New Roman"/>
        <family val="1"/>
      </rPr>
      <t>0</t>
    </r>
  </si>
  <si>
    <r>
      <rPr>
        <sz val="11"/>
        <rFont val="Times New Roman"/>
        <family val="1"/>
      </rPr>
      <t>2 649 600</t>
    </r>
  </si>
  <si>
    <r>
      <rPr>
        <sz val="11"/>
        <rFont val="Times New Roman"/>
        <family val="1"/>
      </rPr>
      <t>662 400</t>
    </r>
  </si>
  <si>
    <t>Непрограммная деятельность</t>
  </si>
  <si>
    <t>14.001.0</t>
  </si>
  <si>
    <t xml:space="preserve">Итого по непрограммной деятельности </t>
  </si>
  <si>
    <t>02</t>
  </si>
  <si>
    <t>Защита населения и территорий от чрезвычайгых ситуаций, обеспечение пожарной безопасности  и безопасности людей на водных объектах Забайкальского края (2014-2020 годы)</t>
  </si>
  <si>
    <t>Реализация дополнительных профессиональных образовательных программ повышения квалификации</t>
  </si>
  <si>
    <t>Ведение информационных ресурсов и баз данных</t>
  </si>
  <si>
    <t>Меропрятия в сфере гражданской обороны</t>
  </si>
  <si>
    <t>Защита населения и территорий от чрезвычайных ситуаций природного и техногенного характера</t>
  </si>
  <si>
    <t>Обеспечение безопасности населения на водных объектах</t>
  </si>
  <si>
    <t>Обеспечение пожарной безопасности</t>
  </si>
  <si>
    <t>11.023.0</t>
  </si>
  <si>
    <t>08.090.1</t>
  </si>
  <si>
    <t>14.004.1</t>
  </si>
  <si>
    <t>24.009.1</t>
  </si>
  <si>
    <t>24.011.1</t>
  </si>
  <si>
    <t>24.014.1</t>
  </si>
  <si>
    <t>Количество экземпляров изданий (штука)</t>
  </si>
  <si>
    <t>Количество печатных страниц (штука)</t>
  </si>
  <si>
    <t>Объем тиража (штука)</t>
  </si>
  <si>
    <t>Объем тиража (лист печатный)</t>
  </si>
  <si>
    <t>Услуга</t>
  </si>
  <si>
    <t>Государственная программа Забайкальского края "Социальная поддержка граждан на 2014-2020 годы"</t>
  </si>
  <si>
    <t>1</t>
  </si>
  <si>
    <t>17</t>
  </si>
  <si>
    <t>"Социальная поддержка граждан на 2014-2020 годы"</t>
  </si>
  <si>
    <t>22.031.0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</si>
  <si>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</si>
  <si>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5 100</t>
  </si>
  <si>
    <t>2</t>
  </si>
  <si>
    <t>22.032.0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</si>
  <si>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 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</si>
  <si>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6 458</t>
  </si>
  <si>
    <t>3</t>
  </si>
  <si>
    <t>22.030.0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</si>
  <si>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услуг,социальнопсихологических услуг,социально-педагогических ус 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</si>
  <si>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2 867</t>
  </si>
  <si>
    <t>2 887</t>
  </si>
  <si>
    <t>4</t>
  </si>
  <si>
    <t>32.002.0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</si>
  <si>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</si>
  <si>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2 216</t>
  </si>
  <si>
    <t>2 352</t>
  </si>
  <si>
    <t>5</t>
  </si>
  <si>
    <t>28.006.0</t>
  </si>
  <si>
    <t>Заключение договора найма специализированного жилого помещения</t>
  </si>
  <si>
    <t>100</t>
  </si>
  <si>
    <t>Количество записей, количество информационных ресурсов и баз данных (час)</t>
  </si>
  <si>
    <t>Обеспечение постоянной готовности персонала, имущества, помещений для временного размещения населения при угрозе или возникновении чрезвычайных ситуаций природного, техногенного характера и иных происшествий (тысяч рублей)</t>
  </si>
  <si>
    <t>Обеспечение пожарной безопасности (машино-выезд)</t>
  </si>
  <si>
    <t>Итого по государственной программе "Социальная поддержка граждан на 2014-2020 годы"</t>
  </si>
  <si>
    <t>Численность граждан, получивших социальные услуги (человек)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</si>
  <si>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 на 2014 2020 годы "</t>
  </si>
  <si>
    <r>
      <rPr>
        <sz val="11"/>
        <rFont val="Times New Roman"/>
        <family val="1"/>
      </rPr>
      <t>05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</si>
  <si>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</si>
  <si>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</si>
  <si>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</si>
  <si>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</si>
  <si>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</si>
  <si>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</si>
  <si>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« Развитие сельского хозяйства и регулирование рынков сельскохозяйственной продукции, сырья и продовольствия на 2014 2020 годы л</t>
    </r>
  </si>
  <si>
    <r>
      <rPr>
        <sz val="11"/>
        <rFont val="Times New Roman"/>
        <family val="1"/>
      </rPr>
      <t>12.611.0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</si>
  <si>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</si>
  <si>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12.612.0</t>
    </r>
  </si>
  <si>
    <r>
      <rPr>
        <sz val="11"/>
        <rFont val="Times New Roman"/>
        <family val="1"/>
      </rPr>
      <t>13.613.0</t>
    </r>
  </si>
  <si>
    <r>
      <rPr>
        <sz val="11"/>
        <rFont val="Times New Roman"/>
        <family val="1"/>
      </rPr>
      <t>Проведение мероприятий по защите населения от болезней общих для человека и животных и пищевых отравлений.</t>
    </r>
  </si>
  <si>
    <r>
      <rPr>
        <sz val="11"/>
        <rFont val="Times New Roman"/>
        <family val="1"/>
      </rPr>
      <t>12.614.0</t>
    </r>
  </si>
  <si>
    <r>
      <rPr>
        <sz val="11"/>
        <rFont val="Times New Roman"/>
        <family val="1"/>
      </rPr>
      <t>Проведение мероприятии по защите населения от болезней общих для человека и животных и пищевых отравлений.</t>
    </r>
  </si>
  <si>
    <t>Государственная программа Забайкальского края "Развитие культуры в Забайкальском крае (2014-2020 годы)"</t>
  </si>
  <si>
    <t>Государственная программа "Развитие культуры в Забайкальском крае (2014-2020 годы)"</t>
  </si>
  <si>
    <t>07.011.0</t>
  </si>
  <si>
    <t>Библиотечное, библиографическое и информационное обслуживание</t>
  </si>
  <si>
    <t>14.011.0</t>
  </si>
  <si>
    <t>Предоставление консультативных и методических услуг</t>
  </si>
  <si>
    <t>07.012.0</t>
  </si>
  <si>
    <t>Предоставление библиографической информации из государственных библиотечных фондов информации из государственных библиотечных фондов в части, не касающихся авторских прав</t>
  </si>
  <si>
    <t>07.022.0</t>
  </si>
  <si>
    <t>Показ кинофильмов</t>
  </si>
  <si>
    <t>07.016.0</t>
  </si>
  <si>
    <t>Публичный показ музейных предметов, музейных коллекций</t>
  </si>
  <si>
    <t>07.038.0</t>
  </si>
  <si>
    <t>Создание экспозиций (выставок) музеев, организация выездных выставок</t>
  </si>
  <si>
    <t>Предоставление консультационных и методических услуг</t>
  </si>
  <si>
    <t>14.010.1</t>
  </si>
  <si>
    <t>Организация мероприятий</t>
  </si>
  <si>
    <t>07.001.0</t>
  </si>
  <si>
    <t>Показ спектаклей (театральных постановок)</t>
  </si>
  <si>
    <t>07.002.0</t>
  </si>
  <si>
    <t>11.781.0</t>
  </si>
  <si>
    <t>11.627.0</t>
  </si>
  <si>
    <t>11.780.0</t>
  </si>
  <si>
    <t>11.628.0</t>
  </si>
  <si>
    <t>11.625.0</t>
  </si>
  <si>
    <t>11.778.0</t>
  </si>
  <si>
    <t>Итого по государственной программе "Развитие сельского хозяйства и регулирование рынков сельскохозяйственной продукции, сырья и продовольствия на 2014 2020 годы"</t>
  </si>
  <si>
    <t>Итого по государственной программе "Развитие культуры в Забайкальском крае (2014-2020 годы)"</t>
  </si>
  <si>
    <t>Число зрителей (человек)</t>
  </si>
  <si>
    <t>Число посетителей (человек)</t>
  </si>
  <si>
    <t>Количество экспозиций (единица)</t>
  </si>
  <si>
    <t>Количество посещений (единица)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</si>
  <si>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 (2014-2020 годы)"</t>
  </si>
  <si>
    <r>
      <rPr>
        <sz val="11"/>
        <rFont val="Times New Roman"/>
        <family val="1"/>
      </rPr>
      <t>07.029.0</t>
    </r>
  </si>
  <si>
    <r>
      <rPr>
        <sz val="11"/>
        <rFont val="Times New Roman"/>
        <family val="1"/>
      </rPr>
      <t>Оказание информационных услуг на основе архивных документов</t>
    </r>
  </si>
  <si>
    <r>
      <rPr>
        <sz val="11"/>
        <rFont val="Times New Roman"/>
        <family val="1"/>
      </rPr>
      <t>Услуга</t>
    </r>
  </si>
  <si>
    <r>
      <rPr>
        <sz val="11"/>
        <rFont val="Times New Roman"/>
        <family val="1"/>
      </rPr>
      <t>07.033.1</t>
    </r>
  </si>
  <si>
    <r>
      <rPr>
        <sz val="11"/>
        <rFont val="Times New Roman"/>
        <family val="1"/>
      </rPr>
      <t>Комплектование архивными документами</t>
    </r>
  </si>
  <si>
    <r>
      <rPr>
        <sz val="11"/>
        <rFont val="Times New Roman"/>
        <family val="1"/>
      </rPr>
      <t>Работа</t>
    </r>
  </si>
  <si>
    <r>
      <rPr>
        <sz val="11"/>
        <rFont val="Times New Roman"/>
        <family val="1"/>
      </rPr>
      <t>07.032.1</t>
    </r>
  </si>
  <si>
    <r>
      <rPr>
        <sz val="11"/>
        <rFont val="Times New Roman"/>
        <family val="1"/>
      </rPr>
      <t>Обеспечение сохранности и учет архивных документов</t>
    </r>
  </si>
  <si>
    <r>
      <rPr>
        <sz val="11"/>
        <rFont val="Times New Roman"/>
        <family val="1"/>
      </rPr>
      <t>07.034.1</t>
    </r>
  </si>
  <si>
    <r>
      <rPr>
        <sz val="11"/>
        <rFont val="Times New Roman"/>
        <family val="1"/>
      </rPr>
      <t>Научное описание архивных документов и создание справочно поисковых средств к ним</t>
    </r>
  </si>
  <si>
    <r>
      <rPr>
        <sz val="11"/>
        <rFont val="Times New Roman"/>
        <family val="1"/>
      </rPr>
      <t>14.004.1</t>
    </r>
  </si>
  <si>
    <r>
      <rPr>
        <sz val="11"/>
        <rFont val="Times New Roman"/>
        <family val="1"/>
      </rPr>
      <t>Административное обеспечение деятельности организации - проведение экспертизы (сфера деятельности архивное дело)</t>
    </r>
  </si>
  <si>
    <r>
      <rPr>
        <sz val="11"/>
        <rFont val="Times New Roman"/>
        <family val="1"/>
      </rPr>
      <t>Административное обеспечение деятельности организации - информационно аналитическое обеспечение (сфера деятельности геодезия и картография)</t>
    </r>
  </si>
  <si>
    <t>Государственная программа Забайкальского края "Управление государственной собственностью Забайкальского края (2014-2020 годы)"</t>
  </si>
  <si>
    <t>Управление государственной собственностью Забайкальского края (2014-2020 годы)</t>
  </si>
  <si>
    <t>депгуб</t>
  </si>
  <si>
    <t>услуга</t>
  </si>
  <si>
    <t>8</t>
  </si>
  <si>
    <t>6</t>
  </si>
  <si>
    <r>
      <rPr>
        <sz val="11"/>
        <rFont val="Times New Roman"/>
        <family val="1"/>
      </rPr>
      <t>07.011.0</t>
    </r>
  </si>
  <si>
    <r>
      <rPr>
        <sz val="11"/>
        <rFont val="Times New Roman"/>
        <family val="1"/>
      </rPr>
      <t>Библиотечное, библиографическое и информационное обслуживание пользователей библиотеки</t>
    </r>
  </si>
  <si>
    <r>
      <rPr>
        <sz val="11"/>
        <rFont val="Times New Roman"/>
        <family val="1"/>
      </rPr>
      <t>07.005.1</t>
    </r>
  </si>
  <si>
    <r>
      <rPr>
        <sz val="11"/>
        <rFont val="Times New Roman"/>
        <family val="1"/>
      </rPr>
      <t>Создание концертов и концертных программ</t>
    </r>
  </si>
  <si>
    <r>
      <rPr>
        <sz val="11"/>
        <rFont val="Times New Roman"/>
        <family val="1"/>
      </rPr>
      <t>07.004.1</t>
    </r>
  </si>
  <si>
    <r>
      <rPr>
        <sz val="11"/>
        <rFont val="Times New Roman"/>
        <family val="1"/>
      </rPr>
      <t>Создание спектаклей</t>
    </r>
  </si>
  <si>
    <r>
      <rPr>
        <sz val="11"/>
        <rFont val="Times New Roman"/>
        <family val="1"/>
      </rPr>
      <t>07.007.1</t>
    </r>
  </si>
  <si>
    <r>
      <rPr>
        <sz val="11"/>
        <rFont val="Times New Roman"/>
        <family val="1"/>
      </rPr>
      <t>Организация показа спекталей</t>
    </r>
  </si>
  <si>
    <r>
      <rPr>
        <sz val="11"/>
        <rFont val="Times New Roman"/>
        <family val="1"/>
      </rPr>
      <t>07.008.1</t>
    </r>
  </si>
  <si>
    <r>
      <rPr>
        <sz val="11"/>
        <rFont val="Times New Roman"/>
        <family val="1"/>
      </rPr>
      <t>Организация показа концертов и концертных программ</t>
    </r>
  </si>
  <si>
    <r>
      <rPr>
        <sz val="11"/>
        <rFont val="Times New Roman"/>
        <family val="1"/>
      </rPr>
      <t>07.010.0</t>
    </r>
  </si>
  <si>
    <r>
      <rPr>
        <sz val="11"/>
        <rFont val="Times New Roman"/>
        <family val="1"/>
      </rPr>
      <t>07.047.1</t>
    </r>
  </si>
  <si>
    <r>
      <rPr>
        <sz val="11"/>
        <rFont val="Times New Roman"/>
        <family val="1"/>
      </rPr>
      <t>Создание экспозиций (выставок) музеев, организация выездных выставок</t>
    </r>
  </si>
  <si>
    <t>деп госимущ</t>
  </si>
  <si>
    <t>07.013.1</t>
  </si>
  <si>
    <t>07.014.1</t>
  </si>
  <si>
    <t>Библиографическая обработка документов и создание каталогов</t>
  </si>
  <si>
    <t>07.023.0</t>
  </si>
  <si>
    <t>Прокат кинофильмов</t>
  </si>
  <si>
    <t>07.024.1</t>
  </si>
  <si>
    <t>07.017.1</t>
  </si>
  <si>
    <t>Формирование, учет, изучение, обеспечение физического сохранения и безопасности музейныхпредметов и музейных коллекций</t>
  </si>
  <si>
    <t>07.019.1</t>
  </si>
  <si>
    <t>Осуществление реставрации и консервации музейных предметов, музейных коллекций</t>
  </si>
  <si>
    <t>07.004.1</t>
  </si>
  <si>
    <t>Создание спектаклей</t>
  </si>
  <si>
    <t>07.025.1</t>
  </si>
  <si>
    <t>07.042.1</t>
  </si>
  <si>
    <t>Обеспечение сохранности и использования объектов культурного наследия</t>
  </si>
  <si>
    <t>Административное обеспечение деятельности организаций</t>
  </si>
  <si>
    <t>07.021.1</t>
  </si>
  <si>
    <t>Выявление, изучение, сохранение, развитие и популяризация объектов нематериального культурного наследия народов РФ в области традиционной народной культуры</t>
  </si>
  <si>
    <t>Государственная программа Забайкальского края "Развитие образования Забайкальского края на 2014 - 2020 годы"</t>
  </si>
  <si>
    <t>Итого по государственной программе "Развитие образования Забайкальского края на 2014 - 2020 годы"</t>
  </si>
  <si>
    <t>14  «Развитие образования Забайкальского края на 2014 - 2020 годы»</t>
  </si>
  <si>
    <t>11.791.0</t>
  </si>
  <si>
    <t>Реализация основных общеобразовательных программ основного общего образования</t>
  </si>
  <si>
    <t>11.794.0</t>
  </si>
  <si>
    <t>Реализация основных общеобразовательных программ среднего общего образования</t>
  </si>
  <si>
    <t>11.787.0</t>
  </si>
  <si>
    <t>Реализация основных общеобразовательных программ начального общего образования</t>
  </si>
  <si>
    <t>11.Д07.0</t>
  </si>
  <si>
    <t>Предоставление питания</t>
  </si>
  <si>
    <t>11.Г42.0</t>
  </si>
  <si>
    <t>Реализация дополнительных общеразвивающих программ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</si>
  <si>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</si>
  <si>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</si>
  <si>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11.Д42.0</t>
  </si>
  <si>
    <t>Реализация дополнительных предпрофессиональных программ в области физической культуры и спорта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</si>
  <si>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</si>
  <si>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11.Г48.0</t>
  </si>
  <si>
    <t>Реализация дополнительных профессиональных программ повышения квалификации</t>
  </si>
  <si>
    <t>11.Г52.0</t>
  </si>
  <si>
    <t>Психолого-медико-педагогическое обследование детей</t>
  </si>
  <si>
    <t>11.Г53.0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</si>
  <si>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</si>
  <si>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11.Г54.0</t>
  </si>
  <si>
    <t>Коррекционно-развивающая, компенсирующая и логопедическая помощь обучающимся</t>
  </si>
  <si>
    <t>Организация досуга детей, подростков и молодежи</t>
  </si>
  <si>
    <t>13.008.1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</si>
  <si>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</t>
  </si>
  <si>
    <t>15.037.1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</si>
  <si>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</si>
  <si>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28.060.1</t>
  </si>
  <si>
    <t>Содержание (эксплуатация) имущества, находящегося в государственной (муниципальной) собственности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</si>
  <si>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</si>
  <si>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11.499.0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</si>
  <si>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"111800 ВЕТЕРИНАРИЯ"</t>
  </si>
  <si>
    <t>11.506.0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</si>
  <si>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"150700 МАШИНОСТРОЕНИЕ"</t>
  </si>
  <si>
    <t>11.522.0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</si>
  <si>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"230100 ИНФОРМАТИКА И ВЫЧИСЛИТЕЛЬНАЯ ТЕХНИКА"</t>
  </si>
  <si>
    <t>11.539.0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</si>
  <si>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</si>
  <si>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11.541.0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</si>
  <si>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"11.00.00 ЭЛЕКТРОНИКА, РАДИОТЕХНИКА И СИСТЕМЫ СВЯЗИ"</t>
  </si>
  <si>
    <t>11.543.0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</si>
  <si>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"13.00.00 ЭЛЕКТРО- И ТЕПЛОЭНЕРГЕТИКА"</t>
  </si>
  <si>
    <t>11.544.0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</si>
  <si>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"15.00.00 МАШИНОСТРОЕНИЕ"</t>
  </si>
  <si>
    <t>11.546.0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</si>
  <si>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"19.00.00 ПРОМЫШЛЕННАЯ ЭКОЛОГИЯ И БИОТЕХНОЛОГИИ"</t>
  </si>
  <si>
    <t>11.548.0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</si>
  <si>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"21.00.00 ПРИКЛАДНАЯ ГЕОЛОГИЯ, ГОРНОЕ ДЕЛО, НЕФТЕГАЗОВОЕ ДЕЛО И ГЕОДЕЗИЯ"</t>
  </si>
  <si>
    <t>11.550.0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</si>
  <si>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</si>
  <si>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11.553.0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</si>
  <si>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"29.00.00 ТЕХНОЛОГИИ ЛЕГКОЙ ПРОМЫШЛЕННОСТИ"</t>
  </si>
  <si>
    <t>11.555.0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</si>
  <si>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</si>
  <si>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11.557.0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</si>
  <si>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"38.00.00 ЭКОНОМИКА И УПРАВЛЕНИЕ"</t>
  </si>
  <si>
    <t>11.560.0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</si>
  <si>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"43.00.00 СЕРВИС И ТУРИЗМ"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</si>
  <si>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"08.00.00 ТЕХНИКА И ТЕХНОЛОГИИ СТРОИТЕЛЬСТВА"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</si>
  <si>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"13.00.00 ЭЛЕКТРО- И ТЕПЛОЭНЕРГЕТИКА"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</si>
  <si>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"15.00.00 МАШИНОСТРОЕНИЕ"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</si>
  <si>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"21.00.00 ПРИКЛАДНАЯ ГЕОЛОГИЯ, ГОРНОЕ ДЕЛО, НЕФТЕГАЗОВОЕ ДЕЛО И ГЕОДЕЗИЯ"</t>
  </si>
  <si>
    <t>11.701.0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</si>
  <si>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"22.00.00 ТЕХНОЛОГИИ МАТЕРИАЛОВ"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</si>
  <si>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</si>
  <si>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"43.00.00 СЕРВИС И ТУРИЗМ"</t>
  </si>
  <si>
    <t>11.591.0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</si>
  <si>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"07.00.00 АРХИТЕКТУРА"</t>
  </si>
  <si>
    <t>11.623.0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</si>
  <si>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"49.00.00 ФИЗИЧЕСКАЯ КУЛЬТУРА И СПОРТ"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</si>
  <si>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"53.00.00 МУЗЫКАЛЬНОЕ ИСКУССТВО"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</si>
  <si>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"54.00.00 ИЗОБРАЗИТЕЛЬНОЕ И ПРИКЛАДНЫЕ ВИДЫ ИСКУССТВ"</t>
  </si>
  <si>
    <t>11.631.0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</si>
  <si>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"44.00.00 ОБРАЗОВАНИЕ И ПЕДАГОГИЧЕСКИЕ НАУКИ"</t>
  </si>
  <si>
    <t>11.718.0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</si>
  <si>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"040000 СОЦИАЛЬНЫЕ НАУКИ"</t>
  </si>
  <si>
    <t>11.570.0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</si>
  <si>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"080000 ЭКОНОМИКА И УПРАВЛЕНИЕ"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</si>
  <si>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"19.00.00 ПРОМЫШЛЕННАЯ ЭКОЛОГИЯ И БИОТЕХНОЛОГИИ"</t>
  </si>
  <si>
    <t>11.754.0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</si>
  <si>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"20.00.00 ТЕХНОСФЕРНАЯ БЕЗОПАСНОСТЬ И ПРИРОДООБУСТРОЙСТВО"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</si>
  <si>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</si>
  <si>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"38.00.00 ЭКОНОМИКА И УПРАВЛЕНИЕ"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</si>
  <si>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"44.00.00 ОБРАЗОВАНИЕ И ПЕДАГОГИЧЕСКИЕ НАУКИ"</t>
  </si>
  <si>
    <t>Государственная программа Забайкальского края "Развитие физической культуры и спорта в Забайкальском крае"</t>
  </si>
  <si>
    <t>Итого по государственной программе "Развитие физической культуры и спорта в Забайкальском крае"</t>
  </si>
  <si>
    <t>18</t>
  </si>
  <si>
    <t>Развитие физической культуры и спорта</t>
  </si>
  <si>
    <t>30.001.0</t>
  </si>
  <si>
    <t>Спортивная подготовка по олимпийским видам спорта</t>
  </si>
  <si>
    <t>3123</t>
  </si>
  <si>
    <t>Развитие физической культуры и сперта</t>
  </si>
  <si>
    <t>30.002.0</t>
  </si>
  <si>
    <t>Спортивная подготовка по неолимпийским видам спорта</t>
  </si>
  <si>
    <t>80</t>
  </si>
  <si>
    <t>30.003.0</t>
  </si>
  <si>
    <t>Спортивная подготовка по спорту лиц с поражением ОДА</t>
  </si>
  <si>
    <t>9</t>
  </si>
  <si>
    <t>30.031.1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</si>
  <si>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</si>
  <si>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120</t>
  </si>
  <si>
    <t>Развитие физической культуры и «юрта</t>
  </si>
  <si>
    <t>Реализация дополнительных предпрофсссиональиых программ в области физической культуры и спорта</t>
  </si>
  <si>
    <t>62</t>
  </si>
  <si>
    <t>Развитие физической</t>
  </si>
  <si>
    <t>11.031.1</t>
  </si>
  <si>
    <t>Организация питания обучающихся</t>
  </si>
  <si>
    <t>20</t>
  </si>
  <si>
    <t>7</t>
  </si>
  <si>
    <t>Развитие физической культуры и</t>
  </si>
  <si>
    <t>11.029.0</t>
  </si>
  <si>
    <t>Обеспечение жилыми помещениями</t>
  </si>
  <si>
    <t>25</t>
  </si>
  <si>
    <t>450</t>
  </si>
  <si>
    <t>Оказание медицинской помощи при проведении офицальных физкультурных, спортивных и массово спортивно-зрелищных мероприятий в соответствии с распорядительными документами субъекта Российской Федерации</t>
  </si>
  <si>
    <t>155</t>
  </si>
  <si>
    <t>10</t>
  </si>
  <si>
    <t>30.017.1</t>
  </si>
  <si>
    <t>Организация и проведение официальных спортивных мероприятий (Всероссийские, Межрегиональные, Региональные</t>
  </si>
  <si>
    <t>163</t>
  </si>
  <si>
    <t>11</t>
  </si>
  <si>
    <t>30.025.1</t>
  </si>
  <si>
    <t>56</t>
  </si>
  <si>
    <t>12</t>
  </si>
  <si>
    <t>30.028.1</t>
  </si>
  <si>
    <t>Организация и обеспечение подготовки спортивного резерва</t>
  </si>
  <si>
    <t>109</t>
  </si>
  <si>
    <t>13</t>
  </si>
  <si>
    <t>30.034.1</t>
  </si>
  <si>
    <t>Обеспечение участия спортивных сборных команд в офицальных спортивных мероприятиях (Международные, Всероссийские, Межрегиональные)</t>
  </si>
  <si>
    <t>158</t>
  </si>
  <si>
    <t>14</t>
  </si>
  <si>
    <t>Развитие физической культуры и спота</t>
  </si>
  <si>
    <t>30.039.1</t>
  </si>
  <si>
    <t>Обеспечение участия лиц, проходящих спортивную подготовку, в спортивных соревнованиях</t>
  </si>
  <si>
    <t>11.Гб 1.0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</si>
  <si>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эвена на базе среднего общего образования по укрупненной группе направлений подготовки и специальностей (профессий) "49.00.00 ФИЗИЧЕСКАЯ КУЛЬТУРА И СПОРТ" углубленной подготовки в училищах олимпийского резерва</t>
  </si>
  <si>
    <t>67</t>
  </si>
  <si>
    <t>16</t>
  </si>
  <si>
    <t>30.024.1</t>
  </si>
  <si>
    <t>Организация развития национальных видов спорта</t>
  </si>
  <si>
    <t>Организация мероприятий по подготовке спортивных сборных команд</t>
  </si>
  <si>
    <t xml:space="preserve">Организация мероприятий по подготовке спортивных сборных команд </t>
  </si>
  <si>
    <t>Число лиц, прошедших спортивную подготовку на этапах спортивной подготовки (человек)</t>
  </si>
  <si>
    <t>Количество привлеченных лиц (человек)</t>
  </si>
  <si>
    <t>Число спортсменов (человек)</t>
  </si>
  <si>
    <t>Количество выполненных работ (единица)</t>
  </si>
  <si>
    <t>Первичная медико-саннтарная помощь, не включенная в базовую программу обязательного медицинского страхования.</t>
  </si>
  <si>
    <t>Количество мероприятий (штука)</t>
  </si>
  <si>
    <t xml:space="preserve"> 
Количество лиц, прошедших спортивную подготовку (человек)</t>
  </si>
  <si>
    <t>Численность обучающихся  (человек)</t>
  </si>
  <si>
    <t>08.354.1</t>
  </si>
  <si>
    <t>Машино-часы работы автомобилей (единица)</t>
  </si>
  <si>
    <t>Эксплуатируемая площадь, всего, в т.ч. зданий прилегающей территории (квадратный метр)</t>
  </si>
  <si>
    <t>Количество участников мероприятий (человек)</t>
  </si>
  <si>
    <t>Количество новых (капитально- возобновленных) концертов (единица)</t>
  </si>
  <si>
    <t>Количество экспозиций (единиц)</t>
  </si>
  <si>
    <t>Количество посетителей (человек)</t>
  </si>
  <si>
    <t>Количество новых (капитально-возобновленных) постановок (единица)</t>
  </si>
  <si>
    <t>Количество проводимых спектаклей (единиц)</t>
  </si>
  <si>
    <t>Количество проводимых концертов и концертных программ (единиц)</t>
  </si>
  <si>
    <t>Количество человеко-часов (человеко-час)</t>
  </si>
  <si>
    <t>Количество проведенных консультаций (единица)</t>
  </si>
  <si>
    <t>Количество представленных полнотекстовых документов и библиографических записей (единица)</t>
  </si>
  <si>
    <t>Количество фильмокопий (единица)</t>
  </si>
  <si>
    <t>Количество предметов (единица)</t>
  </si>
  <si>
    <t>Количество объектов культурного наследия (единица)</t>
  </si>
  <si>
    <t>Количество отчетов, составленных по результатам работы (штука)</t>
  </si>
  <si>
    <t>Число обучающихся (человек)</t>
  </si>
  <si>
    <t>Число обучающихся, их родителей (законных представителей) и педагогических работников (человек)</t>
  </si>
  <si>
    <t>Количество отчетов (единица)</t>
  </si>
  <si>
    <t>Численность обучающихся (человек)</t>
  </si>
  <si>
    <t>Предоставление архивных документов и выдача информации из архива (справки, выписки, копии документов, ответы на запросы) - количество исполненных запросов (единица)</t>
  </si>
  <si>
    <t>Комплектование и учет архивных документов (количество дел (документов), приянятых на хранение) (единица)</t>
  </si>
  <si>
    <t>Обеспечение сохранности и безопасности архивных документов (Объем хранимых документов) (единица)</t>
  </si>
  <si>
    <t>Создание и обновление справочно-поисковых систем, баз данных и информационных систем (Количество описанных документов) (единица)</t>
  </si>
  <si>
    <t>Обследование объектов недвижимого имущества в целях определения вида фактического использования (количество отчетов, составленных по результатам работы) (единица)</t>
  </si>
  <si>
    <t>Оформление проекта акта о фактическом использовании объектов недвижимого имущества (количество отчетов, составленных по результатам работы) (единица)</t>
  </si>
  <si>
    <t>Количество проведенных работ по описанию границ ((количество отчетов, составленных по результатам работы) (единица)</t>
  </si>
  <si>
    <t>Количество объектов учета (регистров)(единица)</t>
  </si>
  <si>
    <t>Количество отчетов, подлежащих своду (единица)</t>
  </si>
  <si>
    <t>24.015.1</t>
  </si>
  <si>
    <t>минсх</t>
  </si>
  <si>
    <t>Разведение племенных лошадей</t>
  </si>
  <si>
    <t>Экологическое просвещение населения</t>
  </si>
  <si>
    <t>06.003.1</t>
  </si>
  <si>
    <t>Количество эколого-просветительских мероприятий (единица)</t>
  </si>
  <si>
    <t>Поголовье племенных лошадей (голов)</t>
  </si>
  <si>
    <t>12.604.1</t>
  </si>
  <si>
    <t>Количество отчетов (оперативные сводки и донесения), составленных по результатам работы (штука)</t>
  </si>
  <si>
    <t>Число обучающихся, сдавших зачет и получивших удостоверение о прохождении обучения (человек)</t>
  </si>
  <si>
    <t>Количество вакцинаций (единица)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</si>
  <si>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пуишых зверей, птиц, рыб и пчел и их лечению.</t>
  </si>
  <si>
    <t xml:space="preserve">Количество мероприятий - отбор проб (единица) </t>
  </si>
  <si>
    <t>Количество мероприятий - лабораторные исследования (единица)</t>
  </si>
  <si>
    <t>Проведение ветеринарносанитарных мероприятий -  дезинфекция (тысяч квадратных метров)</t>
  </si>
  <si>
    <t>Количество мероприятий - ветеринарно-организационные работы, включая учет и ответственное хранение лекарственных средств и препаратов для ветеринарного применения (единица)</t>
  </si>
  <si>
    <t>Оформление и выдача ветеринарных сопроводительных документов.</t>
  </si>
  <si>
    <t>Количество мероприятий - оформление и выдача ветеринарных сопроводительных документов (единица)</t>
  </si>
  <si>
    <t>Количество документов - учет и хранение ветеринарных сопроводительных документов (штука)</t>
  </si>
  <si>
    <t>Количество документов - проведение ветеринарно-санитарной экспертизы сырья и продукции животного происхождения на трихинеллез на выезде, оформление документации (штука)</t>
  </si>
  <si>
    <t>Количество документов - проведение ветеринарно-санитарной экспертизы сырья и продукции ж ивотного происхождения на трихинеллез в стационаре, оформление документации (штука)</t>
  </si>
  <si>
    <t>Количество мероприятий - отбор проб для проведения ветеринарно-санитарной экспертизы сырья и продукции животного происхождения на трихинеяяез (единица)</t>
  </si>
  <si>
    <t>Количество мероприятий - лабораторные исследования ветеринарно-санитарной экспертизы сырья и продукции животного происхождения на трихинеяяез (единица)</t>
  </si>
  <si>
    <t>Количество мероприятий - отбор проб для проведение мероприятий по учету и контролю за состоянием скотомогильников, включая сибириязвенные (единица)</t>
  </si>
  <si>
    <t>Количество мероприятий - лабораторные исследования по учету и контролю за состоянием скотомогильников, включая сибириязвенные (единица)</t>
  </si>
  <si>
    <t>Количество мероприятий - отбор проб для патанатомических исследований, вирусологических исследований бактериологические исследования поднадзорной продукции, ДНК-диагностики, серологических исследований, гистологических исследований, химикотоксикологических исследований, радиологических исследований, биохимических исследований (единица)</t>
  </si>
  <si>
    <t>Количество мероприятий - проведение лабораторных патанатомических исследований, вирусологических исследований бактериологические исследования поднадзорной продукции, ДНК-диагностики, серологических исследований, гистологических исследований, химикотоксикологических исследований, радиологических исследований, биохимических исследований (единица)</t>
  </si>
  <si>
    <t>«Развитие здравоохранения Забайкальского края»</t>
  </si>
  <si>
    <t>Судебно-медицинская экспертиза</t>
  </si>
  <si>
    <t xml:space="preserve">Ведение информационных ресурсов и баз данных; </t>
  </si>
  <si>
    <t>Количество койко-дней (койко-день)</t>
  </si>
  <si>
    <t>Медицинское освидетельствование на состояние опьянения (алкогольного, наркотического или иного токсического)</t>
  </si>
  <si>
    <t>Число посещений (условная единица)</t>
  </si>
  <si>
    <t>Патологическая анатомия/вскрытия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</si>
  <si>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</si>
  <si>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Государственная программа Забайкальского края "Развитие здравоохранения Забайкальского края"</t>
  </si>
  <si>
    <t>Итого по государственной программе "Развитие здравоохранения Забайкальского края"</t>
  </si>
  <si>
    <t>Первичная медико-санитарная помощь, не включенная в базовую программу обязательного медицинского страхования по профилям:</t>
  </si>
  <si>
    <t>08.204.0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</si>
  <si>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ситуациях:</t>
  </si>
  <si>
    <t>Санитарно-авиационная эвакуация</t>
  </si>
  <si>
    <t>Скорая, в том числе скорая специализированная, медицинская помощь (за исключением санитарно-авиационной эвакуации)</t>
  </si>
  <si>
    <t>Наркология</t>
  </si>
  <si>
    <t>Психиатрия</t>
  </si>
  <si>
    <t>Фтизиатрия</t>
  </si>
  <si>
    <t>Венерология</t>
  </si>
  <si>
    <t>08.202.0</t>
  </si>
  <si>
    <t>08.300.1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</si>
  <si>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</si>
  <si>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14.003.0</t>
  </si>
  <si>
    <t>Административное обеспечение деятельности организации</t>
  </si>
  <si>
    <t>Число обращений (условная единица)</t>
  </si>
  <si>
    <t>Количество полетных часов (условная единица)</t>
  </si>
  <si>
    <t>Случаев госпитализации (условная единица)</t>
  </si>
  <si>
    <t>Количество экспертиз (условная единица)</t>
  </si>
  <si>
    <t>09.011.1</t>
  </si>
  <si>
    <t>Количество информационных ресурсов и баз данных (единица)</t>
  </si>
  <si>
    <t>09.019.1</t>
  </si>
  <si>
    <t>Количество программно-технических средств (единица)</t>
  </si>
  <si>
    <t>08.209.0</t>
  </si>
  <si>
    <t>8.340.1</t>
  </si>
  <si>
    <t>Количество освидетельствований (штука)</t>
  </si>
  <si>
    <t>08.339.1</t>
  </si>
  <si>
    <t>Фтизиатрия (стационар)</t>
  </si>
  <si>
    <t>Психиатрия (стационар)</t>
  </si>
  <si>
    <t>08.328.1</t>
  </si>
  <si>
    <t>Число пациенто-дней (условная единица)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</si>
  <si>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"060000 ЗДРАВООХРАНЕНИЕ" 060501 Сестринское дело</t>
  </si>
  <si>
    <t>11.568.0</t>
  </si>
  <si>
    <t>11.766.0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</si>
  <si>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"34.00.00 СЕСТРИНСКОЕ ДЕЛО"; 34.02.01 Сестринское дело:</t>
  </si>
  <si>
    <t>Очная</t>
  </si>
  <si>
    <t>Очно-заочная</t>
  </si>
  <si>
    <t>31.02.03 Лабораторная диагностика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</si>
  <si>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"31.00.00 КЛИНИЧЕСКАЯ МЕДИЦИНА":</t>
  </si>
  <si>
    <t>11.763.0</t>
  </si>
  <si>
    <t>31.02.01 Лечебное дело</t>
  </si>
  <si>
    <t>31.02.02 Акушерское дело</t>
  </si>
  <si>
    <t>11.764.0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</si>
  <si>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"32.00.00 НАУКИ О ЗДОРОВЬЕ И ПРОФИЛАКТИЧЕСКАЯ МЕДИЦИНА" - 32.02.01 Медико-профилактическое дело</t>
  </si>
  <si>
    <t>11.720.0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</si>
  <si>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"060000 ЗДРАВООХРАНЕНИЕ" - 060502 Медицинский массаж (для обучения лиц с ограниченными возможностями здоровья по зрению)</t>
  </si>
  <si>
    <t>Число пациентов (человек)</t>
  </si>
  <si>
    <t>Количество исследований (единица)</t>
  </si>
  <si>
    <t>Количество вскрытий (единица)</t>
  </si>
  <si>
    <t>Патологическая анатомия/исследования</t>
  </si>
  <si>
    <t>Показ (организация показа) концертов и концертных программ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</si>
  <si>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"54.00.00 ИЗОБРАЗИТЕЛЬНОЕ И ПРИКЛАДНЫЕ ВИДЫ ИСКУССТВ"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</si>
  <si>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"53.00.00 МУЗЫКАЛЬНОЕ ИСКУССТВО"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</si>
  <si>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"51.00.00 КУЛЬТУРОВЕДЕНИЕ И СОЦИОКУЛЬТУРНЫЕ ПРОЕКТЫ"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</si>
  <si>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"51.00.00 КУЛЬТУРОВЕДЕНИЕ И СОЦИОКУЛЬТУРНЫЕ ПРОЕКТЫ"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</si>
  <si>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</si>
  <si>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Количество выданных копий (штука)</t>
  </si>
  <si>
    <t>Работа по формированию и учету фондов фильмофонда</t>
  </si>
  <si>
    <t>Количество постановок (единица)</t>
  </si>
  <si>
    <t>Организация деятельности клубных формирований и формирований самодеятельного народного творчества</t>
  </si>
  <si>
    <t xml:space="preserve">Число обучающихся (человек) </t>
  </si>
  <si>
    <t>Организация и проведение культурно-массовых мероприятий</t>
  </si>
  <si>
    <t>Психиатрия-наркология -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растройствах поведения, по профилю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</si>
  <si>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</t>
  </si>
  <si>
    <t xml:space="preserve">Психиатрия-наркология в части наркологии (стационар) </t>
  </si>
  <si>
    <t>Дерматовенерология в части венерологии (стационар)</t>
  </si>
  <si>
    <t xml:space="preserve">Фтизиатрия (дневной стационар) </t>
  </si>
  <si>
    <t xml:space="preserve">Психиатрия (дневной стационар) </t>
  </si>
  <si>
    <t xml:space="preserve">Психиатрия-наркология в части наркологии (дневной стационар) </t>
  </si>
  <si>
    <t xml:space="preserve">Дерматовенерология в части венерологии (дневной стационар) </t>
  </si>
  <si>
    <t>Паллиативная медицинская помощь (стационар)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</si>
  <si>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</si>
  <si>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Итого по государственной программе "Развитие информационного общества и формирование электронного правительства в Забайкальском крае"</t>
  </si>
  <si>
    <t>09.012.1</t>
  </si>
  <si>
    <t>Осуществление функций Удостоверяющего центра</t>
  </si>
  <si>
    <t>09.008.1</t>
  </si>
  <si>
    <t>09.013.1</t>
  </si>
  <si>
    <t>09.010.1</t>
  </si>
  <si>
    <t>06</t>
  </si>
  <si>
    <t>Cоздание и развитие информационных систем и компонентов информационно-телекоммуникационной инфраструктуры (центр обработки данных)</t>
  </si>
  <si>
    <t>Количество Центров обработки данных (единица)</t>
  </si>
  <si>
    <t>Количество ИКТ-сервисов на основе "облачных технологий": Платформа как услуга (PaaS) (единица)</t>
  </si>
  <si>
    <t>Предоставление программного обеспечения, инженерной, вычислительной и информационно-коммуникационной инфраструктуры в т.ч. "облачных технологий"</t>
  </si>
  <si>
    <t>Количество записей (единица)</t>
  </si>
  <si>
    <t>Количество выданных ключей электронной подписи (единица)</t>
  </si>
  <si>
    <t>Осуществление работ по обеспечению требований информационной безопасности</t>
  </si>
  <si>
    <t>Количество пользователей (единица)</t>
  </si>
  <si>
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</t>
  </si>
  <si>
    <t>Итого по государственной программе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 (2014-2020 годы)"</t>
  </si>
  <si>
    <t>Государственная программа Забайкальского края "Экономическое развитие "</t>
  </si>
  <si>
    <t>Итого по государственной программе "Экономическое развитие"</t>
  </si>
  <si>
    <t>Государственная программа Забайкальского края "Охрана окружающей среды"</t>
  </si>
  <si>
    <t>Итого по государственной программе "Охрана окружающей среды"</t>
  </si>
  <si>
    <t>Государственная программа Забайкальского края "Развитие лесного хозяйства Забайкальского края на 2014- 2020 годы"</t>
  </si>
  <si>
    <t>Итого по государственной программе "Развитие лесного хозяйства Забайкальского края на 2014- 2020 годы"</t>
  </si>
  <si>
    <t>ИТОГО объемах субсидий государственным бюджетным и автономным учреждениям на финансовое обеспечение государственных заданий на оказание государственных услуг (выполнение работ)</t>
  </si>
  <si>
    <t>11.034.1</t>
  </si>
  <si>
    <t>11.691.0</t>
  </si>
  <si>
    <t>11.695.0</t>
  </si>
  <si>
    <t>11.696.0</t>
  </si>
  <si>
    <t>11.700.0</t>
  </si>
  <si>
    <t>11.702.0</t>
  </si>
  <si>
    <t>11.712.0</t>
  </si>
  <si>
    <t>11.753.0</t>
  </si>
  <si>
    <t>11.767.0</t>
  </si>
  <si>
    <t>11.769.0</t>
  </si>
  <si>
    <t>11.774.0</t>
  </si>
  <si>
    <t>10.044.1</t>
  </si>
  <si>
    <t>Количество участников (человек)</t>
  </si>
  <si>
    <t>09.009.1</t>
  </si>
  <si>
    <t>Содержание и воспитание детей-сирот, детей, оставшихся без попечения родителей, детей, находящихся в трудной жизненной ситуации</t>
  </si>
  <si>
    <t>Поисковые и аварийно-спасательные работы (за исключением работ на водных объектах) (штука)</t>
  </si>
  <si>
    <t>Поиск и спасение людей на водных объектах (штука)</t>
  </si>
  <si>
    <t xml:space="preserve">Количество проведенных мероприятий (штука) </t>
  </si>
  <si>
    <t xml:space="preserve"> Количество документов (штука)</t>
  </si>
  <si>
    <t xml:space="preserve"> Количество документов (штука) - единица</t>
  </si>
  <si>
    <t>Количество проведенных мероприятий (единица)</t>
  </si>
  <si>
    <t>Количество клубных формирований (единица)</t>
  </si>
  <si>
    <t>Количество объектов (единица)</t>
  </si>
  <si>
    <t>Сохранение природных комплексов, уникальных и эталонных природных участков и объектов</t>
  </si>
  <si>
    <t>Локализация и ликвидация очагов вредных организмов</t>
  </si>
  <si>
    <t>Создание условий для регулируемого туризма и отдыха</t>
  </si>
  <si>
    <t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</si>
  <si>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</t>
  </si>
  <si>
    <t>Предупреждение возникновения и распространения лесных пожаров, включая территорию ООПТ</t>
  </si>
  <si>
    <t>06.001.1</t>
  </si>
  <si>
    <t>Площадь, охваченная мероприятиями (гектар)</t>
  </si>
  <si>
    <t>Объем выкладываемых кормов (кубуческий метр)</t>
  </si>
  <si>
    <t>06.021.1</t>
  </si>
  <si>
    <t>Гектары</t>
  </si>
  <si>
    <t>Количество привлеченных пользователей (единица)</t>
  </si>
  <si>
    <t>06.004.1</t>
  </si>
  <si>
    <t>03.002.1</t>
  </si>
  <si>
    <t>Площадь охотничьих угодий, охваченная работами (гектар)</t>
  </si>
  <si>
    <t>Количество учетных работ (единица)</t>
  </si>
  <si>
    <t>Количество подготовленных аналитических отчетов (единица)</t>
  </si>
  <si>
    <t>Протяженность экологических троп и туристических маршрутов (километр)</t>
  </si>
  <si>
    <t>Количество проведенных экскурсий (единица)</t>
  </si>
  <si>
    <t>Количество актов о проведенных мероприятиях (единица)</t>
  </si>
  <si>
    <t xml:space="preserve"> Количество информационных ресурсов и баз данных (единица)</t>
  </si>
  <si>
    <t>06.008.1</t>
  </si>
  <si>
    <t xml:space="preserve">Количество рейдовых выездов (единица) </t>
  </si>
  <si>
    <t>Количество обустроенный центров (единиц)</t>
  </si>
  <si>
    <t>Количество выступлений в средствах массовой информации (единица)</t>
  </si>
  <si>
    <t>Количество публикаций (условная единица)</t>
  </si>
  <si>
    <t>Количество проведенных консультаций (штука)</t>
  </si>
  <si>
    <t>Количество установленных предупредительных знаков и объектов (единица)</t>
  </si>
  <si>
    <t>Единицы</t>
  </si>
  <si>
    <t>06.016.1</t>
  </si>
  <si>
    <t>Кубические метры</t>
  </si>
  <si>
    <t>14.002.1</t>
  </si>
  <si>
    <t>Объем тиража (Тысяч экземпляров)</t>
  </si>
  <si>
    <t>Количество проведенных мероприятий (штука)</t>
  </si>
  <si>
    <t>Организация предоставления государственных и мцниципальных услуг в многопрофильных центрах предоставления государственных и муниципальных услуг</t>
  </si>
  <si>
    <t>Количество услуг</t>
  </si>
  <si>
    <t>километры</t>
  </si>
  <si>
    <t>гектары</t>
  </si>
  <si>
    <t>штуки</t>
  </si>
  <si>
    <t>килограммы</t>
  </si>
  <si>
    <t>кубические метры</t>
  </si>
  <si>
    <t>Осуществление лесовосстановления и лесоразведения</t>
  </si>
  <si>
    <t>Проведение ухода за лесами</t>
  </si>
  <si>
    <t>Выполнение работ по отводу лесосек</t>
  </si>
  <si>
    <t>2020 год</t>
  </si>
  <si>
    <t>Государственная программа Забайкальского края "Социально-экономическое развитие Агинского Бурятского округа Забайкальского края на 2014-2020 годы"</t>
  </si>
  <si>
    <t>Сведения о планируемых на 2018 год и плановый период 2019 и 2020 годов объемах субсидий государственным бюджетным и автономным учреждениям на финансовое обеспечение государственных заданий на оказание государственных услуг (выполнение работ)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</si>
</sst>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10" xfId="33" applyFont="1" applyBorder="1" applyAlignment="1">
      <alignment horizontal="left" vertical="top"/>
      <protection/>
    </xf>
    <xf numFmtId="0" fontId="54" fillId="34" borderId="11" xfId="0" applyNumberFormat="1" applyFont="1" applyFill="1" applyBorder="1" applyAlignment="1">
      <alignment vertical="top" wrapText="1"/>
    </xf>
    <xf numFmtId="0" fontId="54" fillId="0" borderId="12" xfId="0" applyNumberFormat="1" applyFont="1" applyFill="1" applyBorder="1" applyAlignment="1">
      <alignment vertical="top" wrapText="1"/>
    </xf>
    <xf numFmtId="0" fontId="54" fillId="0" borderId="11" xfId="0" applyNumberFormat="1" applyFont="1" applyFill="1" applyBorder="1" applyAlignment="1">
      <alignment vertical="top" wrapText="1"/>
    </xf>
    <xf numFmtId="0" fontId="54" fillId="0" borderId="13" xfId="0" applyNumberFormat="1" applyFont="1" applyFill="1" applyBorder="1" applyAlignment="1">
      <alignment vertical="top" wrapText="1"/>
    </xf>
    <xf numFmtId="0" fontId="2" fillId="0" borderId="14" xfId="33" applyFont="1" applyBorder="1" applyAlignment="1">
      <alignment horizontal="left" vertical="top"/>
      <protection/>
    </xf>
    <xf numFmtId="0" fontId="54" fillId="0" borderId="14" xfId="0" applyNumberFormat="1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left" vertical="center"/>
    </xf>
    <xf numFmtId="0" fontId="2" fillId="11" borderId="14" xfId="33" applyFont="1" applyFill="1" applyBorder="1" applyAlignment="1">
      <alignment horizontal="left" vertical="top"/>
      <protection/>
    </xf>
    <xf numFmtId="0" fontId="55" fillId="35" borderId="10" xfId="0" applyFont="1" applyFill="1" applyBorder="1" applyAlignment="1">
      <alignment/>
    </xf>
    <xf numFmtId="0" fontId="54" fillId="11" borderId="14" xfId="0" applyNumberFormat="1" applyFont="1" applyFill="1" applyBorder="1" applyAlignment="1">
      <alignment vertical="top" wrapText="1"/>
    </xf>
    <xf numFmtId="0" fontId="56" fillId="35" borderId="14" xfId="0" applyNumberFormat="1" applyFont="1" applyFill="1" applyBorder="1" applyAlignment="1">
      <alignment vertical="top" wrapText="1"/>
    </xf>
    <xf numFmtId="0" fontId="54" fillId="34" borderId="14" xfId="0" applyNumberFormat="1" applyFont="1" applyFill="1" applyBorder="1" applyAlignment="1">
      <alignment vertical="top" wrapText="1"/>
    </xf>
    <xf numFmtId="164" fontId="5" fillId="34" borderId="14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vertical="center" wrapText="1"/>
    </xf>
    <xf numFmtId="0" fontId="55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 wrapText="1"/>
    </xf>
    <xf numFmtId="49" fontId="55" fillId="34" borderId="14" xfId="0" applyNumberFormat="1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left" vertical="center" wrapText="1"/>
    </xf>
    <xf numFmtId="3" fontId="55" fillId="34" borderId="14" xfId="0" applyNumberFormat="1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55" fillId="34" borderId="14" xfId="0" applyNumberFormat="1" applyFont="1" applyFill="1" applyBorder="1" applyAlignment="1">
      <alignment horizontal="center" vertical="center"/>
    </xf>
    <xf numFmtId="0" fontId="2" fillId="34" borderId="14" xfId="33" applyFont="1" applyFill="1" applyBorder="1" applyAlignment="1">
      <alignment horizontal="center" vertical="center"/>
      <protection/>
    </xf>
    <xf numFmtId="3" fontId="54" fillId="34" borderId="14" xfId="0" applyNumberFormat="1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left" vertical="center"/>
    </xf>
    <xf numFmtId="0" fontId="54" fillId="34" borderId="18" xfId="0" applyNumberFormat="1" applyFont="1" applyFill="1" applyBorder="1" applyAlignment="1">
      <alignment vertical="top" wrapText="1"/>
    </xf>
    <xf numFmtId="0" fontId="54" fillId="34" borderId="12" xfId="0" applyNumberFormat="1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/>
    </xf>
    <xf numFmtId="0" fontId="54" fillId="34" borderId="13" xfId="0" applyNumberFormat="1" applyFont="1" applyFill="1" applyBorder="1" applyAlignment="1">
      <alignment vertical="top" wrapText="1"/>
    </xf>
    <xf numFmtId="0" fontId="54" fillId="34" borderId="19" xfId="0" applyNumberFormat="1" applyFont="1" applyFill="1" applyBorder="1" applyAlignment="1">
      <alignment vertical="top" wrapText="1"/>
    </xf>
    <xf numFmtId="0" fontId="55" fillId="34" borderId="16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 wrapText="1"/>
    </xf>
    <xf numFmtId="3" fontId="8" fillId="34" borderId="14" xfId="0" applyNumberFormat="1" applyFont="1" applyFill="1" applyBorder="1" applyAlignment="1">
      <alignment horizontal="center" vertical="center" wrapText="1"/>
    </xf>
    <xf numFmtId="3" fontId="57" fillId="34" borderId="14" xfId="0" applyNumberFormat="1" applyFont="1" applyFill="1" applyBorder="1" applyAlignment="1">
      <alignment horizontal="center" vertical="center" wrapText="1"/>
    </xf>
    <xf numFmtId="1" fontId="58" fillId="34" borderId="14" xfId="0" applyNumberFormat="1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/>
    </xf>
    <xf numFmtId="0" fontId="55" fillId="34" borderId="14" xfId="0" applyFont="1" applyFill="1" applyBorder="1" applyAlignment="1">
      <alignment horizontal="center"/>
    </xf>
    <xf numFmtId="3" fontId="55" fillId="34" borderId="14" xfId="0" applyNumberFormat="1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top" wrapText="1"/>
    </xf>
    <xf numFmtId="164" fontId="5" fillId="36" borderId="14" xfId="0" applyNumberFormat="1" applyFont="1" applyFill="1" applyBorder="1" applyAlignment="1">
      <alignment horizontal="center" vertical="center"/>
    </xf>
    <xf numFmtId="164" fontId="5" fillId="36" borderId="16" xfId="0" applyNumberFormat="1" applyFont="1" applyFill="1" applyBorder="1" applyAlignment="1">
      <alignment horizontal="center" vertical="center"/>
    </xf>
    <xf numFmtId="164" fontId="7" fillId="36" borderId="16" xfId="0" applyNumberFormat="1" applyFont="1" applyFill="1" applyBorder="1" applyAlignment="1">
      <alignment horizontal="center" vertical="center"/>
    </xf>
    <xf numFmtId="164" fontId="59" fillId="36" borderId="0" xfId="0" applyNumberFormat="1" applyFont="1" applyFill="1" applyAlignment="1">
      <alignment/>
    </xf>
    <xf numFmtId="4" fontId="7" fillId="34" borderId="14" xfId="0" applyNumberFormat="1" applyFont="1" applyFill="1" applyBorder="1" applyAlignment="1">
      <alignment horizontal="right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3" fontId="55" fillId="34" borderId="16" xfId="0" applyNumberFormat="1" applyFont="1" applyFill="1" applyBorder="1" applyAlignment="1">
      <alignment horizontal="center" vertical="center" wrapText="1"/>
    </xf>
    <xf numFmtId="3" fontId="55" fillId="34" borderId="15" xfId="0" applyNumberFormat="1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right" vertical="center" wrapText="1"/>
    </xf>
    <xf numFmtId="0" fontId="7" fillId="36" borderId="20" xfId="0" applyFont="1" applyFill="1" applyBorder="1" applyAlignment="1">
      <alignment horizontal="right" vertical="center" wrapText="1"/>
    </xf>
    <xf numFmtId="0" fontId="7" fillId="36" borderId="22" xfId="0" applyFont="1" applyFill="1" applyBorder="1" applyAlignment="1">
      <alignment horizontal="right" vertical="center" wrapText="1"/>
    </xf>
    <xf numFmtId="0" fontId="7" fillId="36" borderId="23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right" vertical="center" wrapText="1"/>
    </xf>
    <xf numFmtId="0" fontId="55" fillId="34" borderId="16" xfId="0" applyFont="1" applyFill="1" applyBorder="1" applyAlignment="1">
      <alignment horizontal="center" vertical="top"/>
    </xf>
    <xf numFmtId="0" fontId="55" fillId="34" borderId="21" xfId="0" applyFont="1" applyFill="1" applyBorder="1" applyAlignment="1">
      <alignment horizontal="center" vertical="top"/>
    </xf>
    <xf numFmtId="0" fontId="55" fillId="34" borderId="15" xfId="0" applyFont="1" applyFill="1" applyBorder="1" applyAlignment="1">
      <alignment horizontal="center" vertical="top"/>
    </xf>
    <xf numFmtId="0" fontId="55" fillId="34" borderId="14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right" vertical="center"/>
    </xf>
    <xf numFmtId="0" fontId="7" fillId="36" borderId="26" xfId="0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left" vertical="center" wrapText="1"/>
    </xf>
    <xf numFmtId="0" fontId="55" fillId="34" borderId="16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left" vertical="top"/>
    </xf>
    <xf numFmtId="3" fontId="55" fillId="34" borderId="14" xfId="0" applyNumberFormat="1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justify" vertical="center" wrapText="1"/>
    </xf>
    <xf numFmtId="0" fontId="55" fillId="34" borderId="14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wrapText="1"/>
    </xf>
    <xf numFmtId="0" fontId="2" fillId="34" borderId="17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right" vertical="center" wrapText="1"/>
    </xf>
    <xf numFmtId="1" fontId="58" fillId="34" borderId="16" xfId="0" applyNumberFormat="1" applyFont="1" applyFill="1" applyBorder="1" applyAlignment="1">
      <alignment horizontal="center" vertical="center"/>
    </xf>
    <xf numFmtId="1" fontId="58" fillId="34" borderId="21" xfId="0" applyNumberFormat="1" applyFont="1" applyFill="1" applyBorder="1" applyAlignment="1">
      <alignment horizontal="center" vertical="center"/>
    </xf>
    <xf numFmtId="1" fontId="58" fillId="34" borderId="15" xfId="0" applyNumberFormat="1" applyFont="1" applyFill="1" applyBorder="1" applyAlignment="1">
      <alignment horizontal="center" vertical="center"/>
    </xf>
    <xf numFmtId="1" fontId="58" fillId="34" borderId="14" xfId="0" applyNumberFormat="1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left" vertical="center" wrapText="1"/>
    </xf>
    <xf numFmtId="0" fontId="55" fillId="34" borderId="15" xfId="0" applyFont="1" applyFill="1" applyBorder="1" applyAlignment="1">
      <alignment horizontal="left" vertical="center" wrapText="1"/>
    </xf>
    <xf numFmtId="0" fontId="55" fillId="34" borderId="21" xfId="0" applyFont="1" applyFill="1" applyBorder="1" applyAlignment="1">
      <alignment horizontal="left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59" fillId="36" borderId="0" xfId="0" applyFont="1" applyFill="1" applyAlignment="1">
      <alignment horizontal="right" wrapText="1"/>
    </xf>
    <xf numFmtId="49" fontId="6" fillId="34" borderId="26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1" fontId="9" fillId="34" borderId="16" xfId="0" applyNumberFormat="1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 horizontal="center" vertical="center"/>
    </xf>
    <xf numFmtId="1" fontId="58" fillId="34" borderId="16" xfId="0" applyNumberFormat="1" applyFont="1" applyFill="1" applyBorder="1" applyAlignment="1">
      <alignment horizontal="center" vertical="center" wrapText="1"/>
    </xf>
    <xf numFmtId="1" fontId="58" fillId="34" borderId="21" xfId="0" applyNumberFormat="1" applyFont="1" applyFill="1" applyBorder="1" applyAlignment="1">
      <alignment horizontal="center" vertical="center" wrapText="1"/>
    </xf>
    <xf numFmtId="1" fontId="58" fillId="34" borderId="15" xfId="0" applyNumberFormat="1" applyFont="1" applyFill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11" fontId="2" fillId="34" borderId="16" xfId="0" applyNumberFormat="1" applyFont="1" applyFill="1" applyBorder="1" applyAlignment="1">
      <alignment horizontal="center" vertical="center"/>
    </xf>
    <xf numFmtId="11" fontId="2" fillId="34" borderId="21" xfId="0" applyNumberFormat="1" applyFont="1" applyFill="1" applyBorder="1" applyAlignment="1">
      <alignment horizontal="center" vertical="center"/>
    </xf>
    <xf numFmtId="11" fontId="2" fillId="34" borderId="15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55" fillId="34" borderId="16" xfId="0" applyNumberFormat="1" applyFont="1" applyFill="1" applyBorder="1" applyAlignment="1">
      <alignment horizontal="center" vertical="center" wrapText="1"/>
    </xf>
    <xf numFmtId="4" fontId="55" fillId="34" borderId="21" xfId="0" applyNumberFormat="1" applyFont="1" applyFill="1" applyBorder="1" applyAlignment="1">
      <alignment horizontal="center" vertical="center" wrapText="1"/>
    </xf>
    <xf numFmtId="4" fontId="55" fillId="34" borderId="15" xfId="0" applyNumberFormat="1" applyFont="1" applyFill="1" applyBorder="1" applyAlignment="1">
      <alignment horizontal="center" vertical="center" wrapText="1"/>
    </xf>
    <xf numFmtId="164" fontId="6" fillId="34" borderId="16" xfId="0" applyNumberFormat="1" applyFont="1" applyFill="1" applyBorder="1" applyAlignment="1">
      <alignment horizontal="center" vertical="center" wrapText="1"/>
    </xf>
    <xf numFmtId="164" fontId="6" fillId="34" borderId="21" xfId="0" applyNumberFormat="1" applyFont="1" applyFill="1" applyBorder="1" applyAlignment="1">
      <alignment horizontal="center" vertical="center" wrapText="1"/>
    </xf>
    <xf numFmtId="164" fontId="6" fillId="34" borderId="15" xfId="0" applyNumberFormat="1" applyFont="1" applyFill="1" applyBorder="1" applyAlignment="1">
      <alignment horizontal="center" vertical="center" wrapText="1"/>
    </xf>
    <xf numFmtId="164" fontId="55" fillId="34" borderId="16" xfId="0" applyNumberFormat="1" applyFont="1" applyFill="1" applyBorder="1" applyAlignment="1">
      <alignment horizontal="center" vertical="center" wrapText="1"/>
    </xf>
    <xf numFmtId="164" fontId="55" fillId="34" borderId="21" xfId="0" applyNumberFormat="1" applyFont="1" applyFill="1" applyBorder="1" applyAlignment="1">
      <alignment horizontal="center" vertical="center" wrapText="1"/>
    </xf>
    <xf numFmtId="164" fontId="55" fillId="34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34" borderId="21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164" fontId="54" fillId="34" borderId="25" xfId="0" applyNumberFormat="1" applyFont="1" applyFill="1" applyBorder="1" applyAlignment="1">
      <alignment horizontal="center" vertical="center" wrapText="1"/>
    </xf>
    <xf numFmtId="164" fontId="54" fillId="34" borderId="29" xfId="0" applyNumberFormat="1" applyFont="1" applyFill="1" applyBorder="1" applyAlignment="1">
      <alignment horizontal="center" vertical="center" wrapText="1"/>
    </xf>
    <xf numFmtId="164" fontId="54" fillId="34" borderId="30" xfId="0" applyNumberFormat="1" applyFont="1" applyFill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4"/>
  <sheetViews>
    <sheetView showZeros="0" tabSelected="1" view="pageBreakPreview" zoomScale="80" zoomScaleSheetLayoutView="80" zoomScalePageLayoutView="0" workbookViewId="0" topLeftCell="A1">
      <pane xSplit="4" ySplit="4" topLeftCell="E1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M1"/>
    </sheetView>
  </sheetViews>
  <sheetFormatPr defaultColWidth="9.140625" defaultRowHeight="15"/>
  <cols>
    <col min="1" max="1" width="6.28125" style="2" customWidth="1"/>
    <col min="2" max="2" width="6.28125" style="2" hidden="1" customWidth="1"/>
    <col min="3" max="3" width="52.8515625" style="6" hidden="1" customWidth="1"/>
    <col min="4" max="4" width="30.28125" style="7" hidden="1" customWidth="1"/>
    <col min="5" max="5" width="51.00390625" style="3" customWidth="1"/>
    <col min="6" max="6" width="14.28125" style="3" customWidth="1"/>
    <col min="7" max="7" width="40.7109375" style="5" customWidth="1"/>
    <col min="8" max="8" width="14.57421875" style="2" customWidth="1"/>
    <col min="9" max="9" width="14.28125" style="2" customWidth="1"/>
    <col min="10" max="10" width="15.28125" style="2" customWidth="1"/>
    <col min="11" max="13" width="11.8515625" style="2" customWidth="1"/>
    <col min="14" max="16384" width="9.140625" style="2" customWidth="1"/>
  </cols>
  <sheetData>
    <row r="1" spans="1:13" ht="65.25" customHeight="1">
      <c r="A1" s="139" t="s">
        <v>592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s="1" customFormat="1" ht="58.5" customHeight="1">
      <c r="A3" s="98" t="s">
        <v>2</v>
      </c>
      <c r="B3" s="98" t="s">
        <v>5</v>
      </c>
      <c r="C3" s="138" t="s">
        <v>4</v>
      </c>
      <c r="D3" s="138" t="s">
        <v>6</v>
      </c>
      <c r="E3" s="138" t="s">
        <v>7</v>
      </c>
      <c r="F3" s="138" t="s">
        <v>8</v>
      </c>
      <c r="G3" s="138" t="s">
        <v>0</v>
      </c>
      <c r="H3" s="140" t="s">
        <v>9</v>
      </c>
      <c r="I3" s="136"/>
      <c r="J3" s="137"/>
      <c r="K3" s="136" t="s">
        <v>10</v>
      </c>
      <c r="L3" s="136"/>
      <c r="M3" s="137"/>
    </row>
    <row r="4" spans="1:13" s="1" customFormat="1" ht="15.75" customHeight="1">
      <c r="A4" s="98"/>
      <c r="B4" s="98"/>
      <c r="C4" s="138"/>
      <c r="D4" s="138"/>
      <c r="E4" s="138"/>
      <c r="F4" s="138"/>
      <c r="G4" s="138"/>
      <c r="H4" s="28" t="s">
        <v>1</v>
      </c>
      <c r="I4" s="28" t="s">
        <v>3</v>
      </c>
      <c r="J4" s="28" t="s">
        <v>590</v>
      </c>
      <c r="K4" s="28" t="s">
        <v>1</v>
      </c>
      <c r="L4" s="28" t="s">
        <v>3</v>
      </c>
      <c r="M4" s="28" t="s">
        <v>590</v>
      </c>
    </row>
    <row r="5" spans="1:13" s="4" customFormat="1" ht="12.75">
      <c r="A5" s="36">
        <v>1</v>
      </c>
      <c r="B5" s="36">
        <v>2</v>
      </c>
      <c r="C5" s="36">
        <v>3</v>
      </c>
      <c r="D5" s="36">
        <v>4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8</v>
      </c>
      <c r="L5" s="36">
        <v>9</v>
      </c>
      <c r="M5" s="36">
        <v>10</v>
      </c>
    </row>
    <row r="6" spans="1:13" s="4" customFormat="1" ht="14.25">
      <c r="A6" s="110" t="s">
        <v>30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ht="36.75" customHeight="1">
      <c r="A7" s="37">
        <v>1</v>
      </c>
      <c r="B7" s="38" t="s">
        <v>11</v>
      </c>
      <c r="C7" s="128" t="s">
        <v>12</v>
      </c>
      <c r="D7" s="37" t="s">
        <v>13</v>
      </c>
      <c r="E7" s="39" t="s">
        <v>15</v>
      </c>
      <c r="F7" s="37" t="s">
        <v>14</v>
      </c>
      <c r="G7" s="39" t="s">
        <v>389</v>
      </c>
      <c r="H7" s="40">
        <v>580</v>
      </c>
      <c r="I7" s="40">
        <v>583</v>
      </c>
      <c r="J7" s="40">
        <v>600</v>
      </c>
      <c r="K7" s="184">
        <v>24837.9</v>
      </c>
      <c r="L7" s="184">
        <v>22868.3</v>
      </c>
      <c r="M7" s="184">
        <v>21691.9</v>
      </c>
    </row>
    <row r="8" spans="1:13" ht="36.75" customHeight="1">
      <c r="A8" s="37">
        <v>2</v>
      </c>
      <c r="B8" s="38" t="s">
        <v>11</v>
      </c>
      <c r="C8" s="130"/>
      <c r="D8" s="37" t="s">
        <v>13</v>
      </c>
      <c r="E8" s="39" t="s">
        <v>24</v>
      </c>
      <c r="F8" s="37" t="s">
        <v>14</v>
      </c>
      <c r="G8" s="39" t="s">
        <v>389</v>
      </c>
      <c r="H8" s="40">
        <v>580</v>
      </c>
      <c r="I8" s="40">
        <v>583</v>
      </c>
      <c r="J8" s="40">
        <v>600</v>
      </c>
      <c r="K8" s="185"/>
      <c r="L8" s="185"/>
      <c r="M8" s="185"/>
    </row>
    <row r="9" spans="1:13" ht="102" customHeight="1">
      <c r="A9" s="37">
        <v>3</v>
      </c>
      <c r="B9" s="38" t="s">
        <v>11</v>
      </c>
      <c r="C9" s="130"/>
      <c r="D9" s="37" t="s">
        <v>16</v>
      </c>
      <c r="E9" s="39" t="s">
        <v>25</v>
      </c>
      <c r="F9" s="37" t="s">
        <v>14</v>
      </c>
      <c r="G9" s="39" t="s">
        <v>28</v>
      </c>
      <c r="H9" s="40">
        <v>330</v>
      </c>
      <c r="I9" s="40">
        <v>400</v>
      </c>
      <c r="J9" s="40">
        <v>500</v>
      </c>
      <c r="K9" s="185"/>
      <c r="L9" s="185"/>
      <c r="M9" s="185"/>
    </row>
    <row r="10" spans="1:13" ht="103.5" customHeight="1">
      <c r="A10" s="37">
        <v>4</v>
      </c>
      <c r="B10" s="38" t="s">
        <v>11</v>
      </c>
      <c r="C10" s="130"/>
      <c r="D10" s="37" t="s">
        <v>16</v>
      </c>
      <c r="E10" s="39" t="s">
        <v>26</v>
      </c>
      <c r="F10" s="37" t="s">
        <v>14</v>
      </c>
      <c r="G10" s="39" t="s">
        <v>28</v>
      </c>
      <c r="H10" s="40">
        <v>330</v>
      </c>
      <c r="I10" s="40">
        <v>400</v>
      </c>
      <c r="J10" s="40">
        <v>500</v>
      </c>
      <c r="K10" s="185"/>
      <c r="L10" s="185"/>
      <c r="M10" s="185"/>
    </row>
    <row r="11" spans="1:13" ht="93.75" customHeight="1">
      <c r="A11" s="37">
        <v>5</v>
      </c>
      <c r="B11" s="38" t="s">
        <v>11</v>
      </c>
      <c r="C11" s="130"/>
      <c r="D11" s="37" t="s">
        <v>17</v>
      </c>
      <c r="E11" s="39" t="s">
        <v>23</v>
      </c>
      <c r="F11" s="37" t="s">
        <v>14</v>
      </c>
      <c r="G11" s="39" t="s">
        <v>390</v>
      </c>
      <c r="H11" s="40">
        <v>700</v>
      </c>
      <c r="I11" s="40">
        <v>76</v>
      </c>
      <c r="J11" s="40">
        <v>76</v>
      </c>
      <c r="K11" s="185"/>
      <c r="L11" s="185"/>
      <c r="M11" s="185"/>
    </row>
    <row r="12" spans="1:13" ht="94.5" customHeight="1">
      <c r="A12" s="37">
        <v>6</v>
      </c>
      <c r="B12" s="38" t="s">
        <v>11</v>
      </c>
      <c r="C12" s="130"/>
      <c r="D12" s="37" t="s">
        <v>17</v>
      </c>
      <c r="E12" s="39" t="s">
        <v>21</v>
      </c>
      <c r="F12" s="37" t="s">
        <v>14</v>
      </c>
      <c r="G12" s="39" t="s">
        <v>390</v>
      </c>
      <c r="H12" s="40">
        <v>700</v>
      </c>
      <c r="I12" s="40">
        <v>76</v>
      </c>
      <c r="J12" s="40">
        <v>76</v>
      </c>
      <c r="K12" s="185"/>
      <c r="L12" s="185"/>
      <c r="M12" s="185"/>
    </row>
    <row r="13" spans="1:13" ht="121.5" customHeight="1">
      <c r="A13" s="37">
        <v>7</v>
      </c>
      <c r="B13" s="38" t="s">
        <v>11</v>
      </c>
      <c r="C13" s="130"/>
      <c r="D13" s="37" t="s">
        <v>18</v>
      </c>
      <c r="E13" s="39" t="s">
        <v>22</v>
      </c>
      <c r="F13" s="37" t="s">
        <v>14</v>
      </c>
      <c r="G13" s="41" t="s">
        <v>19</v>
      </c>
      <c r="H13" s="40">
        <v>120</v>
      </c>
      <c r="I13" s="38" t="s">
        <v>27</v>
      </c>
      <c r="J13" s="38" t="s">
        <v>27</v>
      </c>
      <c r="K13" s="185"/>
      <c r="L13" s="185"/>
      <c r="M13" s="185"/>
    </row>
    <row r="14" spans="1:13" ht="154.5" customHeight="1">
      <c r="A14" s="37">
        <v>8</v>
      </c>
      <c r="B14" s="38" t="s">
        <v>11</v>
      </c>
      <c r="C14" s="129"/>
      <c r="D14" s="37" t="s">
        <v>18</v>
      </c>
      <c r="E14" s="39" t="s">
        <v>20</v>
      </c>
      <c r="F14" s="37" t="s">
        <v>14</v>
      </c>
      <c r="G14" s="41" t="s">
        <v>29</v>
      </c>
      <c r="H14" s="40">
        <v>119</v>
      </c>
      <c r="I14" s="38" t="s">
        <v>27</v>
      </c>
      <c r="J14" s="38" t="s">
        <v>27</v>
      </c>
      <c r="K14" s="186"/>
      <c r="L14" s="186"/>
      <c r="M14" s="186"/>
    </row>
    <row r="15" spans="1:13" ht="29.25" customHeight="1">
      <c r="A15" s="99" t="s">
        <v>31</v>
      </c>
      <c r="B15" s="100"/>
      <c r="C15" s="100"/>
      <c r="D15" s="100"/>
      <c r="E15" s="100"/>
      <c r="F15" s="100"/>
      <c r="G15" s="113"/>
      <c r="H15" s="74" t="s">
        <v>48</v>
      </c>
      <c r="I15" s="74" t="s">
        <v>48</v>
      </c>
      <c r="J15" s="74" t="s">
        <v>48</v>
      </c>
      <c r="K15" s="74">
        <f>K7+K8+K9+K10+K11+K12+K13+K14</f>
        <v>24837.9</v>
      </c>
      <c r="L15" s="74">
        <f>L7+L8+L9+L10+L11+L12+L13+L14</f>
        <v>22868.3</v>
      </c>
      <c r="M15" s="74">
        <f>M7+M8+M9+M10+M11+M12+M13+M14</f>
        <v>21691.9</v>
      </c>
    </row>
    <row r="16" spans="1:13" ht="33.75" customHeight="1">
      <c r="A16" s="118" t="s">
        <v>154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20"/>
    </row>
    <row r="17" spans="1:13" ht="47.25" customHeight="1">
      <c r="A17" s="42">
        <v>1</v>
      </c>
      <c r="B17" s="43" t="s">
        <v>57</v>
      </c>
      <c r="C17" s="92" t="s">
        <v>58</v>
      </c>
      <c r="D17" s="43" t="s">
        <v>65</v>
      </c>
      <c r="E17" s="44" t="s">
        <v>59</v>
      </c>
      <c r="F17" s="42" t="s">
        <v>75</v>
      </c>
      <c r="G17" s="27" t="s">
        <v>400</v>
      </c>
      <c r="H17" s="45">
        <v>762</v>
      </c>
      <c r="I17" s="45">
        <v>549</v>
      </c>
      <c r="J17" s="45">
        <v>671</v>
      </c>
      <c r="K17" s="187">
        <v>637861.8</v>
      </c>
      <c r="L17" s="187">
        <v>593089.5</v>
      </c>
      <c r="M17" s="187">
        <v>561820</v>
      </c>
    </row>
    <row r="18" spans="1:13" ht="45">
      <c r="A18" s="42">
        <v>2</v>
      </c>
      <c r="B18" s="43" t="s">
        <v>57</v>
      </c>
      <c r="C18" s="141"/>
      <c r="D18" s="43" t="s">
        <v>66</v>
      </c>
      <c r="E18" s="44" t="s">
        <v>60</v>
      </c>
      <c r="F18" s="42" t="s">
        <v>14</v>
      </c>
      <c r="G18" s="44" t="s">
        <v>101</v>
      </c>
      <c r="H18" s="45">
        <v>900000</v>
      </c>
      <c r="I18" s="45">
        <v>900000</v>
      </c>
      <c r="J18" s="45">
        <v>900000</v>
      </c>
      <c r="K18" s="188"/>
      <c r="L18" s="188">
        <v>7553.1</v>
      </c>
      <c r="M18" s="188">
        <v>9230.3</v>
      </c>
    </row>
    <row r="19" spans="1:13" ht="46.5" customHeight="1">
      <c r="A19" s="42">
        <v>3</v>
      </c>
      <c r="B19" s="43" t="s">
        <v>57</v>
      </c>
      <c r="C19" s="141"/>
      <c r="D19" s="46" t="s">
        <v>67</v>
      </c>
      <c r="E19" s="27" t="s">
        <v>203</v>
      </c>
      <c r="F19" s="28" t="s">
        <v>14</v>
      </c>
      <c r="G19" s="27" t="s">
        <v>399</v>
      </c>
      <c r="H19" s="47">
        <f>1739/9*10</f>
        <v>1932.2222222222222</v>
      </c>
      <c r="I19" s="47">
        <f>11140.8/8.01</f>
        <v>1390.8614232209736</v>
      </c>
      <c r="J19" s="47">
        <f>M19/8.01</f>
        <v>1699.7003745318352</v>
      </c>
      <c r="K19" s="188"/>
      <c r="L19" s="188">
        <v>11140.8</v>
      </c>
      <c r="M19" s="188">
        <v>13614.6</v>
      </c>
    </row>
    <row r="20" spans="1:13" ht="98.25" customHeight="1">
      <c r="A20" s="42">
        <v>4</v>
      </c>
      <c r="B20" s="43" t="s">
        <v>57</v>
      </c>
      <c r="C20" s="141"/>
      <c r="D20" s="43" t="s">
        <v>68</v>
      </c>
      <c r="E20" s="44" t="s">
        <v>61</v>
      </c>
      <c r="F20" s="42" t="s">
        <v>14</v>
      </c>
      <c r="G20" s="44" t="s">
        <v>102</v>
      </c>
      <c r="H20" s="48">
        <v>1202.1</v>
      </c>
      <c r="I20" s="48">
        <v>1202.1</v>
      </c>
      <c r="J20" s="48">
        <v>1057.9</v>
      </c>
      <c r="K20" s="188"/>
      <c r="L20" s="188">
        <v>1202.1</v>
      </c>
      <c r="M20" s="188">
        <v>1057.9</v>
      </c>
    </row>
    <row r="21" spans="1:13" ht="45">
      <c r="A21" s="42">
        <v>5</v>
      </c>
      <c r="B21" s="43" t="s">
        <v>57</v>
      </c>
      <c r="C21" s="141"/>
      <c r="D21" s="43" t="s">
        <v>69</v>
      </c>
      <c r="E21" s="44" t="s">
        <v>62</v>
      </c>
      <c r="F21" s="42" t="s">
        <v>14</v>
      </c>
      <c r="G21" s="44" t="s">
        <v>538</v>
      </c>
      <c r="H21" s="45">
        <f>889/9*10</f>
        <v>987.7777777777777</v>
      </c>
      <c r="I21" s="45">
        <f>L21/25.79</f>
        <v>711.6033315238465</v>
      </c>
      <c r="J21" s="45">
        <f>M21/25.79</f>
        <v>869.6167851880574</v>
      </c>
      <c r="K21" s="188"/>
      <c r="L21" s="188">
        <f>19075.2*96.21%</f>
        <v>18352.24992</v>
      </c>
      <c r="M21" s="188">
        <f>23310.9*96.21%</f>
        <v>22427.41689</v>
      </c>
    </row>
    <row r="22" spans="1:13" ht="30">
      <c r="A22" s="42">
        <v>6</v>
      </c>
      <c r="B22" s="43" t="s">
        <v>57</v>
      </c>
      <c r="C22" s="141"/>
      <c r="D22" s="43" t="s">
        <v>70</v>
      </c>
      <c r="E22" s="44" t="s">
        <v>63</v>
      </c>
      <c r="F22" s="42" t="s">
        <v>14</v>
      </c>
      <c r="G22" s="44" t="s">
        <v>539</v>
      </c>
      <c r="H22" s="45">
        <f>35/9*10</f>
        <v>38.888888888888886</v>
      </c>
      <c r="I22" s="45">
        <f>L22/25.79</f>
        <v>28.032186118650642</v>
      </c>
      <c r="J22" s="45">
        <f>M22/25.79</f>
        <v>34.2568092283831</v>
      </c>
      <c r="K22" s="188"/>
      <c r="L22" s="188">
        <f>19075.2*3.79%</f>
        <v>722.9500800000001</v>
      </c>
      <c r="M22" s="188">
        <f>23310.9*3.79%</f>
        <v>883.4831100000001</v>
      </c>
    </row>
    <row r="23" spans="1:13" ht="30">
      <c r="A23" s="42">
        <v>7</v>
      </c>
      <c r="B23" s="43" t="s">
        <v>57</v>
      </c>
      <c r="C23" s="93"/>
      <c r="D23" s="43" t="s">
        <v>391</v>
      </c>
      <c r="E23" s="44" t="s">
        <v>64</v>
      </c>
      <c r="F23" s="42" t="s">
        <v>14</v>
      </c>
      <c r="G23" s="44" t="s">
        <v>103</v>
      </c>
      <c r="H23" s="45">
        <f>3160/9*10</f>
        <v>3511.111111111111</v>
      </c>
      <c r="I23" s="45">
        <f>L23/137.48</f>
        <v>2528.1342740762298</v>
      </c>
      <c r="J23" s="45">
        <f>M23/137.48</f>
        <v>3089.783968577248</v>
      </c>
      <c r="K23" s="189"/>
      <c r="L23" s="189">
        <v>347567.9</v>
      </c>
      <c r="M23" s="189">
        <v>424783.5</v>
      </c>
    </row>
    <row r="24" spans="1:13" ht="29.25" customHeight="1">
      <c r="A24" s="99" t="s">
        <v>515</v>
      </c>
      <c r="B24" s="100"/>
      <c r="C24" s="100"/>
      <c r="D24" s="100"/>
      <c r="E24" s="100"/>
      <c r="F24" s="100"/>
      <c r="G24" s="113"/>
      <c r="H24" s="75" t="s">
        <v>48</v>
      </c>
      <c r="I24" s="75" t="s">
        <v>48</v>
      </c>
      <c r="J24" s="75" t="s">
        <v>48</v>
      </c>
      <c r="K24" s="75">
        <f>SUM(K17)</f>
        <v>637861.8</v>
      </c>
      <c r="L24" s="75">
        <f>SUM(L17)</f>
        <v>593089.5</v>
      </c>
      <c r="M24" s="75">
        <f>SUM(M17)</f>
        <v>561820</v>
      </c>
    </row>
    <row r="25" spans="1:13" ht="20.25" customHeight="1">
      <c r="A25" s="145" t="s">
        <v>516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40.5" customHeight="1">
      <c r="A26" s="23">
        <v>1</v>
      </c>
      <c r="B26" s="23" t="s">
        <v>580</v>
      </c>
      <c r="C26" s="23" t="s">
        <v>75</v>
      </c>
      <c r="D26" s="23" t="s">
        <v>581</v>
      </c>
      <c r="E26" s="80" t="s">
        <v>580</v>
      </c>
      <c r="F26" s="79" t="s">
        <v>75</v>
      </c>
      <c r="G26" s="79" t="s">
        <v>581</v>
      </c>
      <c r="H26" s="78">
        <v>165588</v>
      </c>
      <c r="I26" s="78">
        <v>124056</v>
      </c>
      <c r="J26" s="78">
        <v>159207</v>
      </c>
      <c r="K26" s="22">
        <v>197839</v>
      </c>
      <c r="L26" s="22">
        <v>182151</v>
      </c>
      <c r="M26" s="22">
        <v>172781.1</v>
      </c>
    </row>
    <row r="27" spans="1:13" ht="21" customHeight="1">
      <c r="A27" s="146" t="s">
        <v>517</v>
      </c>
      <c r="B27" s="146"/>
      <c r="C27" s="146"/>
      <c r="D27" s="146"/>
      <c r="E27" s="146"/>
      <c r="F27" s="146"/>
      <c r="G27" s="146"/>
      <c r="H27" s="74" t="s">
        <v>48</v>
      </c>
      <c r="I27" s="74" t="s">
        <v>48</v>
      </c>
      <c r="J27" s="74" t="s">
        <v>48</v>
      </c>
      <c r="K27" s="74">
        <f>K26</f>
        <v>197839</v>
      </c>
      <c r="L27" s="74">
        <f>L26</f>
        <v>182151</v>
      </c>
      <c r="M27" s="74">
        <f>M26</f>
        <v>172781.1</v>
      </c>
    </row>
    <row r="28" spans="1:13" ht="15.75" customHeight="1">
      <c r="A28" s="110" t="s">
        <v>106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</row>
    <row r="29" spans="1:13" ht="33" customHeight="1">
      <c r="A29" s="42" t="s">
        <v>49</v>
      </c>
      <c r="B29" s="44" t="s">
        <v>107</v>
      </c>
      <c r="C29" s="92" t="s">
        <v>114</v>
      </c>
      <c r="D29" s="92" t="s">
        <v>115</v>
      </c>
      <c r="E29" s="142" t="s">
        <v>402</v>
      </c>
      <c r="F29" s="92" t="s">
        <v>75</v>
      </c>
      <c r="G29" s="27" t="s">
        <v>403</v>
      </c>
      <c r="H29" s="45">
        <v>2034201</v>
      </c>
      <c r="I29" s="45">
        <v>2034201</v>
      </c>
      <c r="J29" s="45">
        <v>2034201</v>
      </c>
      <c r="K29" s="187">
        <v>312970.9</v>
      </c>
      <c r="L29" s="187">
        <v>312970.9</v>
      </c>
      <c r="M29" s="187">
        <v>312970.9</v>
      </c>
    </row>
    <row r="30" spans="1:13" ht="33" customHeight="1">
      <c r="A30" s="42" t="s">
        <v>108</v>
      </c>
      <c r="B30" s="44" t="s">
        <v>107</v>
      </c>
      <c r="C30" s="141"/>
      <c r="D30" s="141"/>
      <c r="E30" s="143"/>
      <c r="F30" s="141"/>
      <c r="G30" s="27" t="s">
        <v>404</v>
      </c>
      <c r="H30" s="45">
        <v>1975253</v>
      </c>
      <c r="I30" s="45">
        <v>1975253</v>
      </c>
      <c r="J30" s="45">
        <v>1975253</v>
      </c>
      <c r="K30" s="188"/>
      <c r="L30" s="188"/>
      <c r="M30" s="188"/>
    </row>
    <row r="31" spans="1:13" ht="18" customHeight="1">
      <c r="A31" s="42" t="s">
        <v>109</v>
      </c>
      <c r="B31" s="44" t="s">
        <v>107</v>
      </c>
      <c r="C31" s="141"/>
      <c r="D31" s="141"/>
      <c r="E31" s="143"/>
      <c r="F31" s="141"/>
      <c r="G31" s="27" t="s">
        <v>401</v>
      </c>
      <c r="H31" s="45">
        <v>6430804</v>
      </c>
      <c r="I31" s="45">
        <v>6430804</v>
      </c>
      <c r="J31" s="45">
        <v>6430804</v>
      </c>
      <c r="K31" s="188"/>
      <c r="L31" s="188"/>
      <c r="M31" s="188"/>
    </row>
    <row r="32" spans="1:13" ht="46.5" customHeight="1">
      <c r="A32" s="42" t="s">
        <v>116</v>
      </c>
      <c r="B32" s="44" t="s">
        <v>107</v>
      </c>
      <c r="C32" s="141"/>
      <c r="D32" s="141"/>
      <c r="E32" s="143"/>
      <c r="F32" s="141"/>
      <c r="G32" s="27" t="s">
        <v>405</v>
      </c>
      <c r="H32" s="42">
        <v>979.44</v>
      </c>
      <c r="I32" s="42">
        <v>979.44</v>
      </c>
      <c r="J32" s="42">
        <v>979.44</v>
      </c>
      <c r="K32" s="188"/>
      <c r="L32" s="188"/>
      <c r="M32" s="188"/>
    </row>
    <row r="33" spans="1:13" ht="18" customHeight="1">
      <c r="A33" s="42" t="s">
        <v>110</v>
      </c>
      <c r="B33" s="44" t="s">
        <v>107</v>
      </c>
      <c r="C33" s="141"/>
      <c r="D33" s="141"/>
      <c r="E33" s="143"/>
      <c r="F33" s="141"/>
      <c r="G33" s="27" t="s">
        <v>401</v>
      </c>
      <c r="H33" s="45">
        <v>229340</v>
      </c>
      <c r="I33" s="45">
        <v>229340</v>
      </c>
      <c r="J33" s="45">
        <v>229340</v>
      </c>
      <c r="K33" s="188"/>
      <c r="L33" s="188"/>
      <c r="M33" s="188"/>
    </row>
    <row r="34" spans="1:13" ht="18" customHeight="1">
      <c r="A34" s="42" t="s">
        <v>111</v>
      </c>
      <c r="B34" s="44" t="s">
        <v>107</v>
      </c>
      <c r="C34" s="141"/>
      <c r="D34" s="141"/>
      <c r="E34" s="143"/>
      <c r="F34" s="141"/>
      <c r="G34" s="27" t="s">
        <v>401</v>
      </c>
      <c r="H34" s="45">
        <v>392242</v>
      </c>
      <c r="I34" s="45">
        <v>392242</v>
      </c>
      <c r="J34" s="45">
        <v>392242</v>
      </c>
      <c r="K34" s="188"/>
      <c r="L34" s="188"/>
      <c r="M34" s="188"/>
    </row>
    <row r="35" spans="1:13" ht="75.75" customHeight="1">
      <c r="A35" s="42" t="s">
        <v>112</v>
      </c>
      <c r="B35" s="44"/>
      <c r="C35" s="141"/>
      <c r="D35" s="93"/>
      <c r="E35" s="144"/>
      <c r="F35" s="93"/>
      <c r="G35" s="27" t="s">
        <v>406</v>
      </c>
      <c r="H35" s="45">
        <v>5326</v>
      </c>
      <c r="I35" s="45">
        <v>5326</v>
      </c>
      <c r="J35" s="45">
        <v>5326</v>
      </c>
      <c r="K35" s="188"/>
      <c r="L35" s="188"/>
      <c r="M35" s="188"/>
    </row>
    <row r="36" spans="1:13" ht="45" customHeight="1">
      <c r="A36" s="92" t="s">
        <v>113</v>
      </c>
      <c r="B36" s="44" t="s">
        <v>107</v>
      </c>
      <c r="C36" s="141"/>
      <c r="D36" s="92" t="s">
        <v>117</v>
      </c>
      <c r="E36" s="142" t="s">
        <v>407</v>
      </c>
      <c r="F36" s="92" t="s">
        <v>75</v>
      </c>
      <c r="G36" s="27" t="s">
        <v>408</v>
      </c>
      <c r="H36" s="45">
        <v>100730</v>
      </c>
      <c r="I36" s="45">
        <v>100750</v>
      </c>
      <c r="J36" s="45">
        <v>100750</v>
      </c>
      <c r="K36" s="188"/>
      <c r="L36" s="188"/>
      <c r="M36" s="188"/>
    </row>
    <row r="37" spans="1:13" ht="45" customHeight="1">
      <c r="A37" s="93"/>
      <c r="B37" s="44" t="s">
        <v>107</v>
      </c>
      <c r="C37" s="141"/>
      <c r="D37" s="93"/>
      <c r="E37" s="91"/>
      <c r="F37" s="93"/>
      <c r="G37" s="27" t="s">
        <v>409</v>
      </c>
      <c r="H37" s="45">
        <v>121771</v>
      </c>
      <c r="I37" s="45">
        <v>121771</v>
      </c>
      <c r="J37" s="45">
        <v>121771</v>
      </c>
      <c r="K37" s="188"/>
      <c r="L37" s="188"/>
      <c r="M37" s="188"/>
    </row>
    <row r="38" spans="1:13" ht="77.25" customHeight="1">
      <c r="A38" s="92">
        <v>9</v>
      </c>
      <c r="B38" s="44"/>
      <c r="C38" s="141"/>
      <c r="D38" s="92" t="s">
        <v>118</v>
      </c>
      <c r="E38" s="89" t="s">
        <v>119</v>
      </c>
      <c r="F38" s="92" t="s">
        <v>75</v>
      </c>
      <c r="G38" s="27" t="s">
        <v>410</v>
      </c>
      <c r="H38" s="45">
        <v>1329</v>
      </c>
      <c r="I38" s="45">
        <v>1329</v>
      </c>
      <c r="J38" s="45">
        <v>1329</v>
      </c>
      <c r="K38" s="188"/>
      <c r="L38" s="188"/>
      <c r="M38" s="188"/>
    </row>
    <row r="39" spans="1:13" ht="75" customHeight="1">
      <c r="A39" s="141"/>
      <c r="B39" s="44" t="s">
        <v>107</v>
      </c>
      <c r="C39" s="141"/>
      <c r="D39" s="141"/>
      <c r="E39" s="90"/>
      <c r="F39" s="141"/>
      <c r="G39" s="27" t="s">
        <v>411</v>
      </c>
      <c r="H39" s="45">
        <v>17201</v>
      </c>
      <c r="I39" s="45">
        <v>17201</v>
      </c>
      <c r="J39" s="45">
        <v>17201</v>
      </c>
      <c r="K39" s="188"/>
      <c r="L39" s="188"/>
      <c r="M39" s="188"/>
    </row>
    <row r="40" spans="1:13" ht="65.25" customHeight="1">
      <c r="A40" s="141"/>
      <c r="B40" s="44" t="s">
        <v>107</v>
      </c>
      <c r="C40" s="141"/>
      <c r="D40" s="141"/>
      <c r="E40" s="90"/>
      <c r="F40" s="141"/>
      <c r="G40" s="27" t="s">
        <v>412</v>
      </c>
      <c r="H40" s="45">
        <v>13536</v>
      </c>
      <c r="I40" s="45">
        <v>13536</v>
      </c>
      <c r="J40" s="45">
        <v>13536</v>
      </c>
      <c r="K40" s="188"/>
      <c r="L40" s="188"/>
      <c r="M40" s="188"/>
    </row>
    <row r="41" spans="1:13" ht="59.25" customHeight="1">
      <c r="A41" s="141"/>
      <c r="B41" s="44" t="s">
        <v>107</v>
      </c>
      <c r="C41" s="141"/>
      <c r="D41" s="141"/>
      <c r="E41" s="90"/>
      <c r="F41" s="141"/>
      <c r="G41" s="27" t="s">
        <v>413</v>
      </c>
      <c r="H41" s="45">
        <v>17126</v>
      </c>
      <c r="I41" s="45">
        <v>17126</v>
      </c>
      <c r="J41" s="45">
        <v>17126</v>
      </c>
      <c r="K41" s="188"/>
      <c r="L41" s="188"/>
      <c r="M41" s="188"/>
    </row>
    <row r="42" spans="1:13" ht="60" customHeight="1">
      <c r="A42" s="141"/>
      <c r="B42" s="44" t="s">
        <v>107</v>
      </c>
      <c r="C42" s="141"/>
      <c r="D42" s="141"/>
      <c r="E42" s="90"/>
      <c r="F42" s="141"/>
      <c r="G42" s="27" t="s">
        <v>414</v>
      </c>
      <c r="H42" s="49">
        <v>750</v>
      </c>
      <c r="I42" s="49">
        <v>750</v>
      </c>
      <c r="J42" s="49">
        <v>750</v>
      </c>
      <c r="K42" s="188"/>
      <c r="L42" s="188"/>
      <c r="M42" s="188"/>
    </row>
    <row r="43" spans="1:13" ht="61.5" customHeight="1">
      <c r="A43" s="93"/>
      <c r="B43" s="44" t="s">
        <v>107</v>
      </c>
      <c r="C43" s="141"/>
      <c r="D43" s="93"/>
      <c r="E43" s="91"/>
      <c r="F43" s="93"/>
      <c r="G43" s="27" t="s">
        <v>415</v>
      </c>
      <c r="H43" s="49">
        <v>310</v>
      </c>
      <c r="I43" s="49">
        <v>310</v>
      </c>
      <c r="J43" s="42">
        <v>310</v>
      </c>
      <c r="K43" s="188"/>
      <c r="L43" s="188"/>
      <c r="M43" s="188"/>
    </row>
    <row r="44" spans="1:13" ht="150.75" customHeight="1">
      <c r="A44" s="92">
        <v>10</v>
      </c>
      <c r="B44" s="44" t="s">
        <v>107</v>
      </c>
      <c r="C44" s="141"/>
      <c r="D44" s="92" t="s">
        <v>120</v>
      </c>
      <c r="E44" s="89" t="s">
        <v>121</v>
      </c>
      <c r="F44" s="92" t="s">
        <v>75</v>
      </c>
      <c r="G44" s="27" t="s">
        <v>416</v>
      </c>
      <c r="H44" s="45">
        <v>78977</v>
      </c>
      <c r="I44" s="45">
        <v>78977</v>
      </c>
      <c r="J44" s="45">
        <v>78977</v>
      </c>
      <c r="K44" s="188"/>
      <c r="L44" s="188"/>
      <c r="M44" s="188"/>
    </row>
    <row r="45" spans="1:13" ht="149.25" customHeight="1">
      <c r="A45" s="93"/>
      <c r="B45" s="44" t="s">
        <v>107</v>
      </c>
      <c r="C45" s="141"/>
      <c r="D45" s="93"/>
      <c r="E45" s="91"/>
      <c r="F45" s="93"/>
      <c r="G45" s="35" t="s">
        <v>417</v>
      </c>
      <c r="H45" s="45">
        <v>78977</v>
      </c>
      <c r="I45" s="45">
        <v>78977</v>
      </c>
      <c r="J45" s="45">
        <v>78977</v>
      </c>
      <c r="K45" s="188"/>
      <c r="L45" s="188"/>
      <c r="M45" s="188"/>
    </row>
    <row r="46" spans="1:13" ht="30.75" customHeight="1">
      <c r="A46" s="92">
        <v>11</v>
      </c>
      <c r="B46" s="44" t="s">
        <v>392</v>
      </c>
      <c r="C46" s="141"/>
      <c r="D46" s="94" t="s">
        <v>395</v>
      </c>
      <c r="E46" s="106" t="s">
        <v>394</v>
      </c>
      <c r="F46" s="108" t="s">
        <v>14</v>
      </c>
      <c r="G46" s="27" t="s">
        <v>396</v>
      </c>
      <c r="H46" s="51">
        <v>49</v>
      </c>
      <c r="I46" s="51">
        <v>51</v>
      </c>
      <c r="J46" s="51">
        <v>51</v>
      </c>
      <c r="K46" s="188"/>
      <c r="L46" s="188"/>
      <c r="M46" s="188"/>
    </row>
    <row r="47" spans="1:13" ht="19.5" customHeight="1">
      <c r="A47" s="93"/>
      <c r="B47" s="44"/>
      <c r="C47" s="141"/>
      <c r="D47" s="95"/>
      <c r="E47" s="107"/>
      <c r="F47" s="109"/>
      <c r="G47" s="27" t="s">
        <v>152</v>
      </c>
      <c r="H47" s="51">
        <v>7</v>
      </c>
      <c r="I47" s="51">
        <v>8</v>
      </c>
      <c r="J47" s="51">
        <v>8</v>
      </c>
      <c r="K47" s="188"/>
      <c r="L47" s="188"/>
      <c r="M47" s="188"/>
    </row>
    <row r="48" spans="1:13" ht="17.25" customHeight="1">
      <c r="A48" s="50">
        <v>12</v>
      </c>
      <c r="B48" s="44"/>
      <c r="C48" s="93"/>
      <c r="D48" s="40" t="s">
        <v>398</v>
      </c>
      <c r="E48" s="33" t="s">
        <v>393</v>
      </c>
      <c r="F48" s="24" t="s">
        <v>14</v>
      </c>
      <c r="G48" s="27" t="s">
        <v>397</v>
      </c>
      <c r="H48" s="51">
        <v>260</v>
      </c>
      <c r="I48" s="51">
        <v>260</v>
      </c>
      <c r="J48" s="51">
        <v>260</v>
      </c>
      <c r="K48" s="189"/>
      <c r="L48" s="189"/>
      <c r="M48" s="189"/>
    </row>
    <row r="49" spans="1:13" ht="27.75" customHeight="1">
      <c r="A49" s="99" t="s">
        <v>148</v>
      </c>
      <c r="B49" s="100"/>
      <c r="C49" s="101"/>
      <c r="D49" s="101"/>
      <c r="E49" s="101"/>
      <c r="F49" s="101"/>
      <c r="G49" s="102"/>
      <c r="H49" s="74" t="s">
        <v>48</v>
      </c>
      <c r="I49" s="74" t="s">
        <v>48</v>
      </c>
      <c r="J49" s="74" t="s">
        <v>48</v>
      </c>
      <c r="K49" s="74">
        <f>SUM(K29:K48)</f>
        <v>312970.9</v>
      </c>
      <c r="L49" s="74">
        <f>SUM(L29:L48)</f>
        <v>312970.9</v>
      </c>
      <c r="M49" s="74">
        <f>SUM(M29:M48)</f>
        <v>312970.9</v>
      </c>
    </row>
    <row r="50" spans="1:13" ht="18.75" customHeight="1">
      <c r="A50" s="110" t="s">
        <v>498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</row>
    <row r="51" spans="1:13" ht="50.25" customHeight="1">
      <c r="A51" s="37">
        <v>1</v>
      </c>
      <c r="B51" s="159" t="s">
        <v>505</v>
      </c>
      <c r="C51" s="151" t="s">
        <v>498</v>
      </c>
      <c r="D51" s="37" t="s">
        <v>502</v>
      </c>
      <c r="E51" s="39" t="s">
        <v>506</v>
      </c>
      <c r="F51" s="37" t="s">
        <v>14</v>
      </c>
      <c r="G51" s="39" t="s">
        <v>507</v>
      </c>
      <c r="H51" s="38" t="s">
        <v>27</v>
      </c>
      <c r="I51" s="38" t="s">
        <v>27</v>
      </c>
      <c r="J51" s="38" t="s">
        <v>27</v>
      </c>
      <c r="K51" s="190">
        <v>11607.1</v>
      </c>
      <c r="L51" s="190">
        <v>10878.4</v>
      </c>
      <c r="M51" s="190">
        <v>10878.4</v>
      </c>
    </row>
    <row r="52" spans="1:13" ht="60" customHeight="1">
      <c r="A52" s="37">
        <v>2</v>
      </c>
      <c r="B52" s="160"/>
      <c r="C52" s="152"/>
      <c r="D52" s="37" t="s">
        <v>504</v>
      </c>
      <c r="E52" s="39" t="s">
        <v>509</v>
      </c>
      <c r="F52" s="37" t="s">
        <v>14</v>
      </c>
      <c r="G52" s="39" t="s">
        <v>508</v>
      </c>
      <c r="H52" s="38" t="s">
        <v>27</v>
      </c>
      <c r="I52" s="38" t="s">
        <v>27</v>
      </c>
      <c r="J52" s="38" t="s">
        <v>27</v>
      </c>
      <c r="K52" s="191"/>
      <c r="L52" s="191"/>
      <c r="M52" s="191"/>
    </row>
    <row r="53" spans="1:13" ht="18.75" customHeight="1">
      <c r="A53" s="37">
        <v>3</v>
      </c>
      <c r="B53" s="160"/>
      <c r="C53" s="152"/>
      <c r="D53" s="37" t="s">
        <v>446</v>
      </c>
      <c r="E53" s="39" t="s">
        <v>60</v>
      </c>
      <c r="F53" s="37" t="s">
        <v>14</v>
      </c>
      <c r="G53" s="39" t="s">
        <v>510</v>
      </c>
      <c r="H53" s="40">
        <v>405451</v>
      </c>
      <c r="I53" s="40">
        <v>405451</v>
      </c>
      <c r="J53" s="40">
        <v>405451</v>
      </c>
      <c r="K53" s="191"/>
      <c r="L53" s="191"/>
      <c r="M53" s="191"/>
    </row>
    <row r="54" spans="1:13" ht="28.5" customHeight="1">
      <c r="A54" s="37">
        <v>4</v>
      </c>
      <c r="B54" s="160"/>
      <c r="C54" s="152"/>
      <c r="D54" s="37" t="s">
        <v>500</v>
      </c>
      <c r="E54" s="39" t="s">
        <v>501</v>
      </c>
      <c r="F54" s="37" t="s">
        <v>14</v>
      </c>
      <c r="G54" s="39" t="s">
        <v>511</v>
      </c>
      <c r="H54" s="40">
        <v>1000</v>
      </c>
      <c r="I54" s="40">
        <v>1000</v>
      </c>
      <c r="J54" s="40">
        <v>1000</v>
      </c>
      <c r="K54" s="191"/>
      <c r="L54" s="191"/>
      <c r="M54" s="191"/>
    </row>
    <row r="55" spans="1:13" ht="32.25" customHeight="1">
      <c r="A55" s="37">
        <v>5</v>
      </c>
      <c r="B55" s="160"/>
      <c r="C55" s="152"/>
      <c r="D55" s="37" t="s">
        <v>503</v>
      </c>
      <c r="E55" s="39" t="s">
        <v>512</v>
      </c>
      <c r="F55" s="37" t="s">
        <v>14</v>
      </c>
      <c r="G55" s="39" t="s">
        <v>507</v>
      </c>
      <c r="H55" s="40">
        <v>3</v>
      </c>
      <c r="I55" s="40">
        <v>3</v>
      </c>
      <c r="J55" s="40">
        <v>3</v>
      </c>
      <c r="K55" s="191"/>
      <c r="L55" s="191"/>
      <c r="M55" s="191"/>
    </row>
    <row r="56" spans="1:13" ht="48.75" customHeight="1">
      <c r="A56" s="37">
        <v>6</v>
      </c>
      <c r="B56" s="161"/>
      <c r="C56" s="153"/>
      <c r="D56" s="37" t="s">
        <v>448</v>
      </c>
      <c r="E56" s="39" t="s">
        <v>514</v>
      </c>
      <c r="F56" s="37" t="s">
        <v>14</v>
      </c>
      <c r="G56" s="39" t="s">
        <v>513</v>
      </c>
      <c r="H56" s="40">
        <v>405451</v>
      </c>
      <c r="I56" s="40">
        <v>405451</v>
      </c>
      <c r="J56" s="40">
        <v>405451</v>
      </c>
      <c r="K56" s="192"/>
      <c r="L56" s="192"/>
      <c r="M56" s="192"/>
    </row>
    <row r="57" spans="1:13" ht="32.25" customHeight="1">
      <c r="A57" s="99" t="s">
        <v>499</v>
      </c>
      <c r="B57" s="100"/>
      <c r="C57" s="101"/>
      <c r="D57" s="101"/>
      <c r="E57" s="101"/>
      <c r="F57" s="101"/>
      <c r="G57" s="102"/>
      <c r="H57" s="74" t="s">
        <v>48</v>
      </c>
      <c r="I57" s="74" t="s">
        <v>48</v>
      </c>
      <c r="J57" s="74" t="s">
        <v>48</v>
      </c>
      <c r="K57" s="74">
        <f>SUM(K51:K56)</f>
        <v>11607.1</v>
      </c>
      <c r="L57" s="74">
        <f>SUM(L51:L56)</f>
        <v>10878.4</v>
      </c>
      <c r="M57" s="74">
        <f>SUM(M51:M56)</f>
        <v>10878.4</v>
      </c>
    </row>
    <row r="58" spans="1:13" ht="18.75" customHeight="1">
      <c r="A58" s="145" t="s">
        <v>518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1:13" ht="21.75" customHeight="1">
      <c r="A59" s="108">
        <v>1</v>
      </c>
      <c r="B59" s="24"/>
      <c r="C59" s="24"/>
      <c r="D59" s="174" t="s">
        <v>552</v>
      </c>
      <c r="E59" s="128" t="s">
        <v>546</v>
      </c>
      <c r="F59" s="108" t="s">
        <v>14</v>
      </c>
      <c r="G59" s="26" t="s">
        <v>545</v>
      </c>
      <c r="H59" s="31">
        <v>2</v>
      </c>
      <c r="I59" s="31">
        <v>2</v>
      </c>
      <c r="J59" s="31">
        <v>2</v>
      </c>
      <c r="K59" s="168">
        <v>15098.3</v>
      </c>
      <c r="L59" s="168">
        <v>15098.3</v>
      </c>
      <c r="M59" s="168">
        <v>15098.3</v>
      </c>
    </row>
    <row r="60" spans="1:13" ht="18.75" customHeight="1">
      <c r="A60" s="177"/>
      <c r="B60" s="25">
        <v>8</v>
      </c>
      <c r="C60" s="25"/>
      <c r="D60" s="175"/>
      <c r="E60" s="130"/>
      <c r="F60" s="177"/>
      <c r="G60" s="27" t="s">
        <v>553</v>
      </c>
      <c r="H60" s="30">
        <v>153500.2</v>
      </c>
      <c r="I60" s="30">
        <v>153500.2</v>
      </c>
      <c r="J60" s="30">
        <v>153500.2</v>
      </c>
      <c r="K60" s="169"/>
      <c r="L60" s="169"/>
      <c r="M60" s="169"/>
    </row>
    <row r="61" spans="1:13" ht="32.25" customHeight="1">
      <c r="A61" s="177"/>
      <c r="B61" s="25"/>
      <c r="C61" s="25"/>
      <c r="D61" s="175"/>
      <c r="E61" s="130"/>
      <c r="F61" s="177"/>
      <c r="G61" s="27" t="s">
        <v>554</v>
      </c>
      <c r="H61" s="31">
        <v>1</v>
      </c>
      <c r="I61" s="31">
        <v>1</v>
      </c>
      <c r="J61" s="31">
        <v>1</v>
      </c>
      <c r="K61" s="169"/>
      <c r="L61" s="169"/>
      <c r="M61" s="169"/>
    </row>
    <row r="62" spans="1:13" ht="32.25" customHeight="1">
      <c r="A62" s="177"/>
      <c r="B62" s="25"/>
      <c r="C62" s="25"/>
      <c r="D62" s="175"/>
      <c r="E62" s="130"/>
      <c r="F62" s="177"/>
      <c r="G62" s="27" t="s">
        <v>565</v>
      </c>
      <c r="H62" s="31">
        <v>26</v>
      </c>
      <c r="I62" s="31">
        <v>26</v>
      </c>
      <c r="J62" s="31">
        <v>26</v>
      </c>
      <c r="K62" s="169"/>
      <c r="L62" s="169"/>
      <c r="M62" s="169"/>
    </row>
    <row r="63" spans="1:13" ht="50.25" customHeight="1">
      <c r="A63" s="109"/>
      <c r="B63" s="25"/>
      <c r="C63" s="25"/>
      <c r="D63" s="176"/>
      <c r="E63" s="129"/>
      <c r="F63" s="109"/>
      <c r="G63" s="27" t="s">
        <v>573</v>
      </c>
      <c r="H63" s="31">
        <v>2</v>
      </c>
      <c r="I63" s="31" t="s">
        <v>27</v>
      </c>
      <c r="J63" s="31" t="s">
        <v>27</v>
      </c>
      <c r="K63" s="169"/>
      <c r="L63" s="169"/>
      <c r="M63" s="169"/>
    </row>
    <row r="64" spans="1:13" ht="18" customHeight="1">
      <c r="A64" s="28">
        <v>2</v>
      </c>
      <c r="B64" s="25"/>
      <c r="C64" s="25"/>
      <c r="D64" s="28" t="s">
        <v>555</v>
      </c>
      <c r="E64" s="27" t="s">
        <v>547</v>
      </c>
      <c r="F64" s="28" t="s">
        <v>14</v>
      </c>
      <c r="G64" s="27" t="s">
        <v>556</v>
      </c>
      <c r="H64" s="31">
        <v>19</v>
      </c>
      <c r="I64" s="31">
        <v>19</v>
      </c>
      <c r="J64" s="31">
        <v>19</v>
      </c>
      <c r="K64" s="169"/>
      <c r="L64" s="169"/>
      <c r="M64" s="169"/>
    </row>
    <row r="65" spans="1:13" ht="33" customHeight="1">
      <c r="A65" s="103">
        <v>3</v>
      </c>
      <c r="B65" s="25"/>
      <c r="C65" s="25"/>
      <c r="D65" s="103" t="s">
        <v>559</v>
      </c>
      <c r="E65" s="142" t="s">
        <v>549</v>
      </c>
      <c r="F65" s="103" t="s">
        <v>14</v>
      </c>
      <c r="G65" s="27" t="s">
        <v>560</v>
      </c>
      <c r="H65" s="31">
        <v>183500</v>
      </c>
      <c r="I65" s="31">
        <v>183500</v>
      </c>
      <c r="J65" s="31">
        <v>183500</v>
      </c>
      <c r="K65" s="169"/>
      <c r="L65" s="169"/>
      <c r="M65" s="169"/>
    </row>
    <row r="66" spans="1:13" ht="18.75" customHeight="1">
      <c r="A66" s="104"/>
      <c r="B66" s="25"/>
      <c r="C66" s="25"/>
      <c r="D66" s="104"/>
      <c r="E66" s="143"/>
      <c r="F66" s="104"/>
      <c r="G66" s="27" t="s">
        <v>561</v>
      </c>
      <c r="H66" s="31">
        <v>26</v>
      </c>
      <c r="I66" s="31">
        <v>26</v>
      </c>
      <c r="J66" s="31">
        <v>26</v>
      </c>
      <c r="K66" s="169"/>
      <c r="L66" s="169"/>
      <c r="M66" s="169"/>
    </row>
    <row r="67" spans="1:13" ht="30" customHeight="1">
      <c r="A67" s="105"/>
      <c r="B67" s="25"/>
      <c r="C67" s="25"/>
      <c r="D67" s="105"/>
      <c r="E67" s="144"/>
      <c r="F67" s="105"/>
      <c r="G67" s="27" t="s">
        <v>562</v>
      </c>
      <c r="H67" s="31">
        <v>3</v>
      </c>
      <c r="I67" s="31">
        <v>3</v>
      </c>
      <c r="J67" s="31">
        <v>3</v>
      </c>
      <c r="K67" s="169"/>
      <c r="L67" s="169"/>
      <c r="M67" s="169"/>
    </row>
    <row r="68" spans="1:13" ht="18.75" customHeight="1">
      <c r="A68" s="103">
        <v>4</v>
      </c>
      <c r="B68" s="25"/>
      <c r="C68" s="25"/>
      <c r="D68" s="103" t="s">
        <v>558</v>
      </c>
      <c r="E68" s="103" t="s">
        <v>548</v>
      </c>
      <c r="F68" s="103" t="s">
        <v>14</v>
      </c>
      <c r="G68" s="26" t="s">
        <v>545</v>
      </c>
      <c r="H68" s="31">
        <v>19</v>
      </c>
      <c r="I68" s="31">
        <v>19</v>
      </c>
      <c r="J68" s="31">
        <v>19</v>
      </c>
      <c r="K68" s="169"/>
      <c r="L68" s="169"/>
      <c r="M68" s="169"/>
    </row>
    <row r="69" spans="1:13" ht="31.5" customHeight="1">
      <c r="A69" s="104"/>
      <c r="B69" s="25"/>
      <c r="C69" s="25"/>
      <c r="D69" s="104"/>
      <c r="E69" s="104"/>
      <c r="F69" s="104"/>
      <c r="G69" s="27" t="s">
        <v>557</v>
      </c>
      <c r="H69" s="31">
        <v>320</v>
      </c>
      <c r="I69" s="31">
        <v>320</v>
      </c>
      <c r="J69" s="31">
        <v>320</v>
      </c>
      <c r="K69" s="169"/>
      <c r="L69" s="169"/>
      <c r="M69" s="169"/>
    </row>
    <row r="70" spans="1:13" ht="32.25" customHeight="1">
      <c r="A70" s="104"/>
      <c r="B70" s="25"/>
      <c r="C70" s="25"/>
      <c r="D70" s="104"/>
      <c r="E70" s="104"/>
      <c r="F70" s="104"/>
      <c r="G70" s="27" t="s">
        <v>563</v>
      </c>
      <c r="H70" s="31">
        <v>4</v>
      </c>
      <c r="I70" s="31">
        <v>4</v>
      </c>
      <c r="J70" s="31">
        <v>4</v>
      </c>
      <c r="K70" s="169"/>
      <c r="L70" s="169"/>
      <c r="M70" s="169"/>
    </row>
    <row r="71" spans="1:13" ht="25.5" customHeight="1">
      <c r="A71" s="104"/>
      <c r="B71" s="25"/>
      <c r="C71" s="25"/>
      <c r="D71" s="104"/>
      <c r="E71" s="104"/>
      <c r="F71" s="104"/>
      <c r="G71" s="27" t="s">
        <v>564</v>
      </c>
      <c r="H71" s="31">
        <v>20</v>
      </c>
      <c r="I71" s="31">
        <v>20</v>
      </c>
      <c r="J71" s="31">
        <v>20</v>
      </c>
      <c r="K71" s="169"/>
      <c r="L71" s="169"/>
      <c r="M71" s="169"/>
    </row>
    <row r="72" spans="1:13" ht="18.75" customHeight="1">
      <c r="A72" s="104"/>
      <c r="B72" s="25"/>
      <c r="C72" s="25"/>
      <c r="D72" s="104"/>
      <c r="E72" s="104"/>
      <c r="F72" s="104"/>
      <c r="G72" s="27" t="s">
        <v>367</v>
      </c>
      <c r="H72" s="31">
        <v>2500</v>
      </c>
      <c r="I72" s="31">
        <v>2500</v>
      </c>
      <c r="J72" s="31">
        <v>2500</v>
      </c>
      <c r="K72" s="169"/>
      <c r="L72" s="169"/>
      <c r="M72" s="169"/>
    </row>
    <row r="73" spans="1:13" ht="27" customHeight="1">
      <c r="A73" s="105"/>
      <c r="B73" s="25"/>
      <c r="C73" s="25"/>
      <c r="D73" s="105"/>
      <c r="E73" s="105"/>
      <c r="F73" s="105"/>
      <c r="G73" s="27" t="s">
        <v>557</v>
      </c>
      <c r="H73" s="31">
        <v>1550</v>
      </c>
      <c r="I73" s="31">
        <v>1550</v>
      </c>
      <c r="J73" s="31">
        <v>1550</v>
      </c>
      <c r="K73" s="169"/>
      <c r="L73" s="169"/>
      <c r="M73" s="169"/>
    </row>
    <row r="74" spans="1:13" ht="33" customHeight="1">
      <c r="A74" s="28">
        <v>5</v>
      </c>
      <c r="B74" s="25"/>
      <c r="C74" s="25"/>
      <c r="D74" s="28" t="s">
        <v>446</v>
      </c>
      <c r="E74" s="27" t="s">
        <v>60</v>
      </c>
      <c r="F74" s="28" t="s">
        <v>14</v>
      </c>
      <c r="G74" s="27" t="s">
        <v>566</v>
      </c>
      <c r="H74" s="31">
        <v>1</v>
      </c>
      <c r="I74" s="31">
        <v>1</v>
      </c>
      <c r="J74" s="31">
        <v>1</v>
      </c>
      <c r="K74" s="169"/>
      <c r="L74" s="169"/>
      <c r="M74" s="169"/>
    </row>
    <row r="75" spans="1:13" ht="50.25" customHeight="1">
      <c r="A75" s="28">
        <v>6</v>
      </c>
      <c r="B75" s="25"/>
      <c r="C75" s="25"/>
      <c r="D75" s="28" t="s">
        <v>567</v>
      </c>
      <c r="E75" s="27" t="s">
        <v>550</v>
      </c>
      <c r="F75" s="28" t="s">
        <v>14</v>
      </c>
      <c r="G75" s="27" t="s">
        <v>568</v>
      </c>
      <c r="H75" s="31">
        <v>453</v>
      </c>
      <c r="I75" s="31">
        <v>453</v>
      </c>
      <c r="J75" s="31">
        <v>453</v>
      </c>
      <c r="K75" s="169"/>
      <c r="L75" s="169"/>
      <c r="M75" s="169"/>
    </row>
    <row r="76" spans="1:13" ht="18.75" customHeight="1">
      <c r="A76" s="103">
        <v>7</v>
      </c>
      <c r="B76" s="25"/>
      <c r="C76" s="25"/>
      <c r="D76" s="103" t="s">
        <v>395</v>
      </c>
      <c r="E76" s="142" t="s">
        <v>394</v>
      </c>
      <c r="F76" s="103" t="s">
        <v>14</v>
      </c>
      <c r="G76" s="27" t="s">
        <v>367</v>
      </c>
      <c r="H76" s="31">
        <v>100</v>
      </c>
      <c r="I76" s="31">
        <v>100</v>
      </c>
      <c r="J76" s="31">
        <v>100</v>
      </c>
      <c r="K76" s="169"/>
      <c r="L76" s="169"/>
      <c r="M76" s="169"/>
    </row>
    <row r="77" spans="1:13" ht="18.75" customHeight="1">
      <c r="A77" s="104"/>
      <c r="B77" s="25"/>
      <c r="C77" s="25"/>
      <c r="D77" s="104"/>
      <c r="E77" s="143"/>
      <c r="F77" s="104"/>
      <c r="G77" s="27" t="s">
        <v>569</v>
      </c>
      <c r="H77" s="31">
        <v>1</v>
      </c>
      <c r="I77" s="31" t="s">
        <v>27</v>
      </c>
      <c r="J77" s="31" t="s">
        <v>27</v>
      </c>
      <c r="K77" s="169"/>
      <c r="L77" s="169"/>
      <c r="M77" s="169"/>
    </row>
    <row r="78" spans="1:13" ht="30" customHeight="1">
      <c r="A78" s="104"/>
      <c r="B78" s="25"/>
      <c r="C78" s="25"/>
      <c r="D78" s="104"/>
      <c r="E78" s="143"/>
      <c r="F78" s="104"/>
      <c r="G78" s="27" t="s">
        <v>396</v>
      </c>
      <c r="H78" s="31">
        <v>15</v>
      </c>
      <c r="I78" s="31">
        <v>15</v>
      </c>
      <c r="J78" s="31">
        <v>15</v>
      </c>
      <c r="K78" s="169"/>
      <c r="L78" s="169"/>
      <c r="M78" s="169"/>
    </row>
    <row r="79" spans="1:13" ht="31.5" customHeight="1">
      <c r="A79" s="104"/>
      <c r="B79" s="25"/>
      <c r="C79" s="25"/>
      <c r="D79" s="104"/>
      <c r="E79" s="143"/>
      <c r="F79" s="104"/>
      <c r="G79" s="27" t="s">
        <v>570</v>
      </c>
      <c r="H79" s="31">
        <v>5</v>
      </c>
      <c r="I79" s="31">
        <v>5</v>
      </c>
      <c r="J79" s="31">
        <v>5</v>
      </c>
      <c r="K79" s="169"/>
      <c r="L79" s="169"/>
      <c r="M79" s="169"/>
    </row>
    <row r="80" spans="1:13" ht="18.75" customHeight="1">
      <c r="A80" s="105"/>
      <c r="B80" s="25"/>
      <c r="C80" s="25"/>
      <c r="D80" s="105"/>
      <c r="E80" s="144"/>
      <c r="F80" s="105"/>
      <c r="G80" s="27" t="s">
        <v>571</v>
      </c>
      <c r="H80" s="31">
        <v>6</v>
      </c>
      <c r="I80" s="31">
        <v>6</v>
      </c>
      <c r="J80" s="31">
        <v>6</v>
      </c>
      <c r="K80" s="169"/>
      <c r="L80" s="169"/>
      <c r="M80" s="169"/>
    </row>
    <row r="81" spans="1:13" ht="36.75" customHeight="1">
      <c r="A81" s="28">
        <v>8</v>
      </c>
      <c r="B81" s="25"/>
      <c r="C81" s="25"/>
      <c r="D81" s="29" t="s">
        <v>126</v>
      </c>
      <c r="E81" s="32" t="s">
        <v>136</v>
      </c>
      <c r="F81" s="29" t="s">
        <v>14</v>
      </c>
      <c r="G81" s="27" t="s">
        <v>572</v>
      </c>
      <c r="H81" s="31">
        <v>1847</v>
      </c>
      <c r="I81" s="31">
        <v>1510</v>
      </c>
      <c r="J81" s="31">
        <v>2028</v>
      </c>
      <c r="K81" s="169"/>
      <c r="L81" s="169"/>
      <c r="M81" s="169"/>
    </row>
    <row r="82" spans="1:13" ht="14.25" customHeight="1">
      <c r="A82" s="103">
        <v>9</v>
      </c>
      <c r="B82" s="25"/>
      <c r="C82" s="25"/>
      <c r="D82" s="103" t="s">
        <v>575</v>
      </c>
      <c r="E82" s="103" t="s">
        <v>551</v>
      </c>
      <c r="F82" s="103" t="s">
        <v>14</v>
      </c>
      <c r="G82" s="27" t="s">
        <v>574</v>
      </c>
      <c r="H82" s="31">
        <v>369</v>
      </c>
      <c r="I82" s="31">
        <v>369</v>
      </c>
      <c r="J82" s="31">
        <v>369</v>
      </c>
      <c r="K82" s="169"/>
      <c r="L82" s="169"/>
      <c r="M82" s="169"/>
    </row>
    <row r="83" spans="1:13" ht="15" customHeight="1">
      <c r="A83" s="104"/>
      <c r="B83" s="25"/>
      <c r="C83" s="25"/>
      <c r="D83" s="104"/>
      <c r="E83" s="104"/>
      <c r="F83" s="104"/>
      <c r="G83" s="27" t="s">
        <v>556</v>
      </c>
      <c r="H83" s="31">
        <v>2300</v>
      </c>
      <c r="I83" s="31">
        <v>2300</v>
      </c>
      <c r="J83" s="31">
        <v>2300</v>
      </c>
      <c r="K83" s="169"/>
      <c r="L83" s="169"/>
      <c r="M83" s="169"/>
    </row>
    <row r="84" spans="1:13" ht="15.75" customHeight="1">
      <c r="A84" s="105"/>
      <c r="B84" s="25"/>
      <c r="C84" s="25"/>
      <c r="D84" s="105"/>
      <c r="E84" s="105"/>
      <c r="F84" s="105"/>
      <c r="G84" s="27" t="s">
        <v>576</v>
      </c>
      <c r="H84" s="31">
        <v>2</v>
      </c>
      <c r="I84" s="31">
        <v>2</v>
      </c>
      <c r="J84" s="31">
        <v>2</v>
      </c>
      <c r="K84" s="169"/>
      <c r="L84" s="169"/>
      <c r="M84" s="169"/>
    </row>
    <row r="85" spans="1:13" ht="42" customHeight="1">
      <c r="A85" s="28">
        <v>10</v>
      </c>
      <c r="B85" s="25"/>
      <c r="C85" s="25"/>
      <c r="D85" s="29" t="s">
        <v>67</v>
      </c>
      <c r="E85" s="32" t="s">
        <v>441</v>
      </c>
      <c r="F85" s="29" t="s">
        <v>14</v>
      </c>
      <c r="G85" s="27" t="s">
        <v>377</v>
      </c>
      <c r="H85" s="31">
        <v>2000</v>
      </c>
      <c r="I85" s="31">
        <v>1100</v>
      </c>
      <c r="J85" s="31">
        <v>1400</v>
      </c>
      <c r="K85" s="169"/>
      <c r="L85" s="169"/>
      <c r="M85" s="169"/>
    </row>
    <row r="86" spans="1:13" ht="18.75" customHeight="1">
      <c r="A86" s="28">
        <v>11</v>
      </c>
      <c r="B86" s="25"/>
      <c r="C86" s="25"/>
      <c r="D86" s="29" t="s">
        <v>577</v>
      </c>
      <c r="E86" s="32" t="s">
        <v>32</v>
      </c>
      <c r="F86" s="29" t="s">
        <v>14</v>
      </c>
      <c r="G86" s="27" t="s">
        <v>578</v>
      </c>
      <c r="H86" s="31">
        <v>1</v>
      </c>
      <c r="I86" s="31">
        <v>1</v>
      </c>
      <c r="J86" s="31">
        <v>1</v>
      </c>
      <c r="K86" s="170"/>
      <c r="L86" s="170"/>
      <c r="M86" s="170"/>
    </row>
    <row r="87" spans="1:13" ht="18.75" customHeight="1">
      <c r="A87" s="146" t="s">
        <v>519</v>
      </c>
      <c r="B87" s="146"/>
      <c r="C87" s="146"/>
      <c r="D87" s="146"/>
      <c r="E87" s="146"/>
      <c r="F87" s="146"/>
      <c r="G87" s="146"/>
      <c r="H87" s="74" t="s">
        <v>48</v>
      </c>
      <c r="I87" s="74" t="s">
        <v>48</v>
      </c>
      <c r="J87" s="74" t="s">
        <v>48</v>
      </c>
      <c r="K87" s="74">
        <f>K59</f>
        <v>15098.3</v>
      </c>
      <c r="L87" s="74">
        <f>L59</f>
        <v>15098.3</v>
      </c>
      <c r="M87" s="74">
        <f>M59</f>
        <v>15098.3</v>
      </c>
    </row>
    <row r="88" spans="1:13" ht="18.75" customHeight="1">
      <c r="A88" s="145" t="s">
        <v>520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1:13" ht="18.75" customHeight="1">
      <c r="A89" s="81"/>
      <c r="B89" s="81"/>
      <c r="C89" s="81"/>
      <c r="D89" s="81"/>
      <c r="E89" s="181" t="s">
        <v>551</v>
      </c>
      <c r="F89" s="178" t="s">
        <v>14</v>
      </c>
      <c r="G89" s="82" t="s">
        <v>582</v>
      </c>
      <c r="H89" s="85">
        <v>11624</v>
      </c>
      <c r="I89" s="85">
        <v>11491</v>
      </c>
      <c r="J89" s="85">
        <v>11447</v>
      </c>
      <c r="K89" s="193">
        <v>626837.6</v>
      </c>
      <c r="L89" s="193">
        <v>653503.5</v>
      </c>
      <c r="M89" s="193">
        <v>619186.2</v>
      </c>
    </row>
    <row r="90" spans="1:13" ht="18.75" customHeight="1">
      <c r="A90" s="81"/>
      <c r="B90" s="81"/>
      <c r="C90" s="81"/>
      <c r="D90" s="81"/>
      <c r="E90" s="181"/>
      <c r="F90" s="179"/>
      <c r="G90" s="82" t="s">
        <v>583</v>
      </c>
      <c r="H90" s="85">
        <v>52640855</v>
      </c>
      <c r="I90" s="85">
        <v>52640855</v>
      </c>
      <c r="J90" s="85">
        <v>52640855</v>
      </c>
      <c r="K90" s="194"/>
      <c r="L90" s="194"/>
      <c r="M90" s="194"/>
    </row>
    <row r="91" spans="1:13" ht="18.75" customHeight="1">
      <c r="A91" s="81"/>
      <c r="B91" s="81"/>
      <c r="C91" s="81"/>
      <c r="D91" s="81"/>
      <c r="E91" s="181"/>
      <c r="F91" s="180"/>
      <c r="G91" s="82" t="s">
        <v>584</v>
      </c>
      <c r="H91" s="85">
        <v>11100</v>
      </c>
      <c r="I91" s="86">
        <v>11113</v>
      </c>
      <c r="J91" s="86">
        <v>11113</v>
      </c>
      <c r="K91" s="194"/>
      <c r="L91" s="194"/>
      <c r="M91" s="194"/>
    </row>
    <row r="92" spans="1:13" ht="18.75" customHeight="1">
      <c r="A92" s="81"/>
      <c r="B92" s="81"/>
      <c r="C92" s="81"/>
      <c r="D92" s="81"/>
      <c r="E92" s="181" t="s">
        <v>587</v>
      </c>
      <c r="F92" s="178" t="s">
        <v>14</v>
      </c>
      <c r="G92" s="82" t="s">
        <v>583</v>
      </c>
      <c r="H92" s="85">
        <v>43422</v>
      </c>
      <c r="I92" s="85">
        <v>40802.5</v>
      </c>
      <c r="J92" s="85">
        <v>40778.6</v>
      </c>
      <c r="K92" s="194"/>
      <c r="L92" s="194"/>
      <c r="M92" s="194"/>
    </row>
    <row r="93" spans="1:13" ht="18.75" customHeight="1">
      <c r="A93" s="81"/>
      <c r="B93" s="81"/>
      <c r="C93" s="81"/>
      <c r="D93" s="81"/>
      <c r="E93" s="181"/>
      <c r="F93" s="180"/>
      <c r="G93" s="82" t="s">
        <v>585</v>
      </c>
      <c r="H93" s="85">
        <v>2574</v>
      </c>
      <c r="I93" s="87">
        <v>2671</v>
      </c>
      <c r="J93" s="87">
        <v>2671</v>
      </c>
      <c r="K93" s="194"/>
      <c r="L93" s="194"/>
      <c r="M93" s="194"/>
    </row>
    <row r="94" spans="1:13" ht="18.75" customHeight="1">
      <c r="A94" s="23"/>
      <c r="B94" s="23">
        <v>8</v>
      </c>
      <c r="C94" s="23"/>
      <c r="D94" s="23"/>
      <c r="E94" s="182" t="s">
        <v>547</v>
      </c>
      <c r="F94" s="178" t="s">
        <v>14</v>
      </c>
      <c r="G94" s="82" t="s">
        <v>583</v>
      </c>
      <c r="H94" s="85">
        <v>51640</v>
      </c>
      <c r="I94" s="85">
        <v>52490</v>
      </c>
      <c r="J94" s="85">
        <v>53390</v>
      </c>
      <c r="K94" s="194"/>
      <c r="L94" s="194"/>
      <c r="M94" s="194"/>
    </row>
    <row r="95" spans="1:13" ht="18.75" customHeight="1">
      <c r="A95" s="23"/>
      <c r="B95" s="23"/>
      <c r="C95" s="23"/>
      <c r="D95" s="23"/>
      <c r="E95" s="183"/>
      <c r="F95" s="180"/>
      <c r="G95" s="82" t="s">
        <v>586</v>
      </c>
      <c r="H95" s="85">
        <v>751959</v>
      </c>
      <c r="I95" s="85">
        <v>808133</v>
      </c>
      <c r="J95" s="85">
        <v>868988</v>
      </c>
      <c r="K95" s="194"/>
      <c r="L95" s="194"/>
      <c r="M95" s="194"/>
    </row>
    <row r="96" spans="1:13" ht="18.75" customHeight="1">
      <c r="A96" s="23"/>
      <c r="B96" s="23"/>
      <c r="C96" s="23"/>
      <c r="D96" s="23"/>
      <c r="E96" s="182" t="s">
        <v>588</v>
      </c>
      <c r="F96" s="178" t="s">
        <v>14</v>
      </c>
      <c r="G96" s="82" t="s">
        <v>583</v>
      </c>
      <c r="H96" s="85">
        <v>1424</v>
      </c>
      <c r="I96" s="85">
        <v>1304.5</v>
      </c>
      <c r="J96" s="85">
        <v>1304.5</v>
      </c>
      <c r="K96" s="194"/>
      <c r="L96" s="194"/>
      <c r="M96" s="194"/>
    </row>
    <row r="97" spans="1:13" ht="18.75" customHeight="1">
      <c r="A97" s="23"/>
      <c r="B97" s="23"/>
      <c r="C97" s="23"/>
      <c r="D97" s="23"/>
      <c r="E97" s="183"/>
      <c r="F97" s="180"/>
      <c r="G97" s="82" t="s">
        <v>586</v>
      </c>
      <c r="H97" s="85">
        <v>22128</v>
      </c>
      <c r="I97" s="85">
        <v>17436</v>
      </c>
      <c r="J97" s="85">
        <v>17436</v>
      </c>
      <c r="K97" s="194"/>
      <c r="L97" s="194"/>
      <c r="M97" s="194"/>
    </row>
    <row r="98" spans="1:13" ht="18.75" customHeight="1">
      <c r="A98" s="23"/>
      <c r="B98" s="23">
        <v>8</v>
      </c>
      <c r="C98" s="23"/>
      <c r="D98" s="23"/>
      <c r="E98" s="83" t="s">
        <v>589</v>
      </c>
      <c r="F98" s="84" t="s">
        <v>14</v>
      </c>
      <c r="G98" s="82" t="s">
        <v>583</v>
      </c>
      <c r="H98" s="85">
        <v>14191</v>
      </c>
      <c r="I98" s="85">
        <v>14191</v>
      </c>
      <c r="J98" s="85">
        <v>14191</v>
      </c>
      <c r="K98" s="195"/>
      <c r="L98" s="195"/>
      <c r="M98" s="195"/>
    </row>
    <row r="99" spans="1:13" ht="18.75" customHeight="1">
      <c r="A99" s="146" t="s">
        <v>521</v>
      </c>
      <c r="B99" s="146"/>
      <c r="C99" s="146"/>
      <c r="D99" s="146"/>
      <c r="E99" s="146"/>
      <c r="F99" s="146"/>
      <c r="G99" s="146"/>
      <c r="H99" s="74" t="s">
        <v>48</v>
      </c>
      <c r="I99" s="74" t="s">
        <v>48</v>
      </c>
      <c r="J99" s="74" t="s">
        <v>48</v>
      </c>
      <c r="K99" s="88">
        <f>SUM(K89:K98)</f>
        <v>626837.6</v>
      </c>
      <c r="L99" s="88">
        <f>SUM(L89:L98)</f>
        <v>653503.5</v>
      </c>
      <c r="M99" s="88">
        <f>SUM(M89:M98)</f>
        <v>619186.2</v>
      </c>
    </row>
    <row r="100" spans="1:13" ht="18.75" customHeight="1">
      <c r="A100" s="110" t="s">
        <v>168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2"/>
    </row>
    <row r="101" spans="1:13" ht="76.5" customHeight="1">
      <c r="A101" s="42" t="s">
        <v>49</v>
      </c>
      <c r="B101" s="44">
        <v>10</v>
      </c>
      <c r="C101" s="92" t="s">
        <v>169</v>
      </c>
      <c r="D101" s="44" t="s">
        <v>155</v>
      </c>
      <c r="E101" s="44" t="s">
        <v>156</v>
      </c>
      <c r="F101" s="42" t="s">
        <v>157</v>
      </c>
      <c r="G101" s="27" t="s">
        <v>382</v>
      </c>
      <c r="H101" s="45">
        <v>2500</v>
      </c>
      <c r="I101" s="45">
        <v>2500</v>
      </c>
      <c r="J101" s="45">
        <v>2500</v>
      </c>
      <c r="K101" s="196">
        <v>22415.5</v>
      </c>
      <c r="L101" s="196">
        <v>22415.5</v>
      </c>
      <c r="M101" s="196">
        <v>22415.5</v>
      </c>
    </row>
    <row r="102" spans="1:13" ht="51" customHeight="1">
      <c r="A102" s="42" t="s">
        <v>108</v>
      </c>
      <c r="B102" s="44">
        <v>10</v>
      </c>
      <c r="C102" s="141"/>
      <c r="D102" s="44" t="s">
        <v>158</v>
      </c>
      <c r="E102" s="44" t="s">
        <v>159</v>
      </c>
      <c r="F102" s="42" t="s">
        <v>160</v>
      </c>
      <c r="G102" s="27" t="s">
        <v>383</v>
      </c>
      <c r="H102" s="49">
        <v>60</v>
      </c>
      <c r="I102" s="49">
        <v>60</v>
      </c>
      <c r="J102" s="49">
        <v>60</v>
      </c>
      <c r="K102" s="197"/>
      <c r="L102" s="197"/>
      <c r="M102" s="197"/>
    </row>
    <row r="103" spans="1:13" ht="48" customHeight="1">
      <c r="A103" s="42" t="s">
        <v>109</v>
      </c>
      <c r="B103" s="44">
        <v>10</v>
      </c>
      <c r="C103" s="141"/>
      <c r="D103" s="44" t="s">
        <v>161</v>
      </c>
      <c r="E103" s="44" t="s">
        <v>162</v>
      </c>
      <c r="F103" s="42" t="s">
        <v>160</v>
      </c>
      <c r="G103" s="27" t="s">
        <v>384</v>
      </c>
      <c r="H103" s="45">
        <v>242627</v>
      </c>
      <c r="I103" s="45">
        <v>242627</v>
      </c>
      <c r="J103" s="45">
        <v>242627</v>
      </c>
      <c r="K103" s="197"/>
      <c r="L103" s="197"/>
      <c r="M103" s="197"/>
    </row>
    <row r="104" spans="1:13" ht="46.5" customHeight="1">
      <c r="A104" s="42" t="s">
        <v>116</v>
      </c>
      <c r="B104" s="44">
        <v>10</v>
      </c>
      <c r="C104" s="141"/>
      <c r="D104" s="44" t="s">
        <v>163</v>
      </c>
      <c r="E104" s="44" t="s">
        <v>164</v>
      </c>
      <c r="F104" s="42" t="s">
        <v>160</v>
      </c>
      <c r="G104" s="27" t="s">
        <v>385</v>
      </c>
      <c r="H104" s="49">
        <v>2</v>
      </c>
      <c r="I104" s="49">
        <v>2</v>
      </c>
      <c r="J104" s="49">
        <v>2</v>
      </c>
      <c r="K104" s="197"/>
      <c r="L104" s="197"/>
      <c r="M104" s="197"/>
    </row>
    <row r="105" spans="1:13" ht="77.25" customHeight="1">
      <c r="A105" s="92" t="s">
        <v>110</v>
      </c>
      <c r="B105" s="44">
        <v>10</v>
      </c>
      <c r="C105" s="141"/>
      <c r="D105" s="92" t="s">
        <v>165</v>
      </c>
      <c r="E105" s="89" t="s">
        <v>166</v>
      </c>
      <c r="F105" s="92" t="s">
        <v>160</v>
      </c>
      <c r="G105" s="27" t="s">
        <v>386</v>
      </c>
      <c r="H105" s="49">
        <v>33</v>
      </c>
      <c r="I105" s="49">
        <v>33</v>
      </c>
      <c r="J105" s="49">
        <v>33</v>
      </c>
      <c r="K105" s="197"/>
      <c r="L105" s="197"/>
      <c r="M105" s="197"/>
    </row>
    <row r="106" spans="1:13" ht="61.5" customHeight="1">
      <c r="A106" s="93"/>
      <c r="B106" s="44">
        <v>10</v>
      </c>
      <c r="C106" s="141"/>
      <c r="D106" s="93"/>
      <c r="E106" s="91"/>
      <c r="F106" s="93"/>
      <c r="G106" s="27" t="s">
        <v>387</v>
      </c>
      <c r="H106" s="49">
        <v>33</v>
      </c>
      <c r="I106" s="49">
        <v>33</v>
      </c>
      <c r="J106" s="49">
        <v>33</v>
      </c>
      <c r="K106" s="197"/>
      <c r="L106" s="197"/>
      <c r="M106" s="197"/>
    </row>
    <row r="107" spans="1:13" ht="62.25" customHeight="1">
      <c r="A107" s="42">
        <v>6</v>
      </c>
      <c r="B107" s="44">
        <v>10</v>
      </c>
      <c r="C107" s="93"/>
      <c r="D107" s="44" t="s">
        <v>165</v>
      </c>
      <c r="E107" s="44" t="s">
        <v>167</v>
      </c>
      <c r="F107" s="42" t="s">
        <v>160</v>
      </c>
      <c r="G107" s="27" t="s">
        <v>388</v>
      </c>
      <c r="H107" s="49">
        <v>2</v>
      </c>
      <c r="I107" s="49">
        <v>2</v>
      </c>
      <c r="J107" s="49">
        <v>2</v>
      </c>
      <c r="K107" s="198"/>
      <c r="L107" s="198"/>
      <c r="M107" s="198"/>
    </row>
    <row r="108" spans="1:13" ht="30.75" customHeight="1">
      <c r="A108" s="99" t="s">
        <v>148</v>
      </c>
      <c r="B108" s="100"/>
      <c r="C108" s="100"/>
      <c r="D108" s="100"/>
      <c r="E108" s="100"/>
      <c r="F108" s="100"/>
      <c r="G108" s="113"/>
      <c r="H108" s="75" t="s">
        <v>48</v>
      </c>
      <c r="I108" s="75" t="s">
        <v>48</v>
      </c>
      <c r="J108" s="75" t="s">
        <v>48</v>
      </c>
      <c r="K108" s="75">
        <f>SUM(K101:K107)</f>
        <v>22415.5</v>
      </c>
      <c r="L108" s="75">
        <f>SUM(L101:L107)</f>
        <v>22415.5</v>
      </c>
      <c r="M108" s="75">
        <f>SUM(M101:M107)</f>
        <v>22415.5</v>
      </c>
    </row>
    <row r="109" spans="1:13" ht="18.75" customHeight="1">
      <c r="A109" s="110" t="s">
        <v>206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2"/>
    </row>
    <row r="110" spans="1:13" ht="44.25" customHeight="1">
      <c r="A110" s="24">
        <v>1</v>
      </c>
      <c r="B110" s="171">
        <v>14</v>
      </c>
      <c r="C110" s="171" t="s">
        <v>208</v>
      </c>
      <c r="D110" s="52" t="s">
        <v>219</v>
      </c>
      <c r="E110" s="21" t="s">
        <v>220</v>
      </c>
      <c r="F110" s="37" t="s">
        <v>75</v>
      </c>
      <c r="G110" s="39" t="s">
        <v>442</v>
      </c>
      <c r="H110" s="53">
        <v>3231</v>
      </c>
      <c r="I110" s="53">
        <v>3231</v>
      </c>
      <c r="J110" s="53">
        <v>3231</v>
      </c>
      <c r="K110" s="199">
        <v>1835285.8</v>
      </c>
      <c r="L110" s="199">
        <v>1703144.8</v>
      </c>
      <c r="M110" s="199">
        <v>1642287.4</v>
      </c>
    </row>
    <row r="111" spans="1:13" ht="108" customHeight="1">
      <c r="A111" s="24">
        <v>2</v>
      </c>
      <c r="B111" s="172"/>
      <c r="C111" s="172"/>
      <c r="D111" s="52" t="s">
        <v>523</v>
      </c>
      <c r="E111" s="21" t="s">
        <v>223</v>
      </c>
      <c r="F111" s="37" t="s">
        <v>171</v>
      </c>
      <c r="G111" s="39" t="s">
        <v>364</v>
      </c>
      <c r="H111" s="53">
        <v>3716</v>
      </c>
      <c r="I111" s="53">
        <v>3716</v>
      </c>
      <c r="J111" s="53">
        <v>3716</v>
      </c>
      <c r="K111" s="200"/>
      <c r="L111" s="200"/>
      <c r="M111" s="200"/>
    </row>
    <row r="112" spans="1:13" ht="92.25" customHeight="1">
      <c r="A112" s="24">
        <v>3</v>
      </c>
      <c r="B112" s="172"/>
      <c r="C112" s="172"/>
      <c r="D112" s="52" t="s">
        <v>240</v>
      </c>
      <c r="E112" s="21" t="s">
        <v>241</v>
      </c>
      <c r="F112" s="37" t="s">
        <v>75</v>
      </c>
      <c r="G112" s="54" t="s">
        <v>381</v>
      </c>
      <c r="H112" s="40">
        <v>328</v>
      </c>
      <c r="I112" s="40">
        <v>328</v>
      </c>
      <c r="J112" s="40">
        <v>328</v>
      </c>
      <c r="K112" s="200"/>
      <c r="L112" s="200"/>
      <c r="M112" s="200"/>
    </row>
    <row r="113" spans="1:13" ht="106.5" customHeight="1">
      <c r="A113" s="24">
        <v>4</v>
      </c>
      <c r="B113" s="172"/>
      <c r="C113" s="172"/>
      <c r="D113" s="52" t="s">
        <v>242</v>
      </c>
      <c r="E113" s="21" t="s">
        <v>243</v>
      </c>
      <c r="F113" s="37" t="s">
        <v>75</v>
      </c>
      <c r="G113" s="54" t="s">
        <v>381</v>
      </c>
      <c r="H113" s="40">
        <v>119</v>
      </c>
      <c r="I113" s="40">
        <v>119</v>
      </c>
      <c r="J113" s="40">
        <v>119</v>
      </c>
      <c r="K113" s="200"/>
      <c r="L113" s="200"/>
      <c r="M113" s="200"/>
    </row>
    <row r="114" spans="1:13" ht="106.5" customHeight="1">
      <c r="A114" s="24">
        <v>5</v>
      </c>
      <c r="B114" s="172"/>
      <c r="C114" s="172"/>
      <c r="D114" s="52" t="s">
        <v>244</v>
      </c>
      <c r="E114" s="21" t="s">
        <v>245</v>
      </c>
      <c r="F114" s="37" t="s">
        <v>75</v>
      </c>
      <c r="G114" s="54" t="s">
        <v>381</v>
      </c>
      <c r="H114" s="40">
        <v>994</v>
      </c>
      <c r="I114" s="40">
        <v>994</v>
      </c>
      <c r="J114" s="40">
        <v>994</v>
      </c>
      <c r="K114" s="200"/>
      <c r="L114" s="200"/>
      <c r="M114" s="200"/>
    </row>
    <row r="115" spans="1:13" ht="104.25" customHeight="1">
      <c r="A115" s="24">
        <v>6</v>
      </c>
      <c r="B115" s="172"/>
      <c r="C115" s="172"/>
      <c r="D115" s="52" t="s">
        <v>246</v>
      </c>
      <c r="E115" s="21" t="s">
        <v>247</v>
      </c>
      <c r="F115" s="37" t="s">
        <v>75</v>
      </c>
      <c r="G115" s="54" t="s">
        <v>381</v>
      </c>
      <c r="H115" s="40">
        <v>1118</v>
      </c>
      <c r="I115" s="40">
        <v>1118</v>
      </c>
      <c r="J115" s="40">
        <v>1118</v>
      </c>
      <c r="K115" s="200"/>
      <c r="L115" s="200"/>
      <c r="M115" s="200"/>
    </row>
    <row r="116" spans="1:13" ht="107.25" customHeight="1">
      <c r="A116" s="24">
        <v>7</v>
      </c>
      <c r="B116" s="172"/>
      <c r="C116" s="172"/>
      <c r="D116" s="52" t="s">
        <v>248</v>
      </c>
      <c r="E116" s="21" t="s">
        <v>249</v>
      </c>
      <c r="F116" s="37" t="s">
        <v>75</v>
      </c>
      <c r="G116" s="54" t="s">
        <v>381</v>
      </c>
      <c r="H116" s="40">
        <v>134</v>
      </c>
      <c r="I116" s="40">
        <v>134</v>
      </c>
      <c r="J116" s="40">
        <v>134</v>
      </c>
      <c r="K116" s="200"/>
      <c r="L116" s="200"/>
      <c r="M116" s="200"/>
    </row>
    <row r="117" spans="1:13" ht="105" customHeight="1">
      <c r="A117" s="24">
        <v>8</v>
      </c>
      <c r="B117" s="172"/>
      <c r="C117" s="172"/>
      <c r="D117" s="52" t="s">
        <v>250</v>
      </c>
      <c r="E117" s="21" t="s">
        <v>251</v>
      </c>
      <c r="F117" s="37" t="s">
        <v>75</v>
      </c>
      <c r="G117" s="54" t="s">
        <v>381</v>
      </c>
      <c r="H117" s="40">
        <v>467</v>
      </c>
      <c r="I117" s="40">
        <v>467</v>
      </c>
      <c r="J117" s="40">
        <v>467</v>
      </c>
      <c r="K117" s="200"/>
      <c r="L117" s="200"/>
      <c r="M117" s="200"/>
    </row>
    <row r="118" spans="1:13" ht="106.5" customHeight="1">
      <c r="A118" s="24">
        <v>9</v>
      </c>
      <c r="B118" s="172"/>
      <c r="C118" s="172"/>
      <c r="D118" s="52" t="s">
        <v>252</v>
      </c>
      <c r="E118" s="21" t="s">
        <v>253</v>
      </c>
      <c r="F118" s="37" t="s">
        <v>75</v>
      </c>
      <c r="G118" s="54" t="s">
        <v>381</v>
      </c>
      <c r="H118" s="40">
        <v>709</v>
      </c>
      <c r="I118" s="40">
        <v>709</v>
      </c>
      <c r="J118" s="40">
        <v>709</v>
      </c>
      <c r="K118" s="200"/>
      <c r="L118" s="200"/>
      <c r="M118" s="200"/>
    </row>
    <row r="119" spans="1:13" ht="120" customHeight="1">
      <c r="A119" s="24">
        <v>10</v>
      </c>
      <c r="B119" s="172"/>
      <c r="C119" s="172"/>
      <c r="D119" s="52" t="s">
        <v>254</v>
      </c>
      <c r="E119" s="21" t="s">
        <v>255</v>
      </c>
      <c r="F119" s="37" t="s">
        <v>75</v>
      </c>
      <c r="G119" s="54" t="s">
        <v>381</v>
      </c>
      <c r="H119" s="40">
        <v>1557</v>
      </c>
      <c r="I119" s="40">
        <v>1557</v>
      </c>
      <c r="J119" s="40">
        <v>1557</v>
      </c>
      <c r="K119" s="200"/>
      <c r="L119" s="200"/>
      <c r="M119" s="200"/>
    </row>
    <row r="120" spans="1:13" ht="126.75" customHeight="1">
      <c r="A120" s="24">
        <v>11</v>
      </c>
      <c r="B120" s="172"/>
      <c r="C120" s="172"/>
      <c r="D120" s="52" t="s">
        <v>256</v>
      </c>
      <c r="E120" s="21" t="s">
        <v>271</v>
      </c>
      <c r="F120" s="37" t="s">
        <v>75</v>
      </c>
      <c r="G120" s="54" t="s">
        <v>381</v>
      </c>
      <c r="H120" s="40">
        <v>649</v>
      </c>
      <c r="I120" s="40">
        <v>649</v>
      </c>
      <c r="J120" s="40">
        <v>649</v>
      </c>
      <c r="K120" s="200"/>
      <c r="L120" s="200"/>
      <c r="M120" s="200"/>
    </row>
    <row r="121" spans="1:13" s="8" customFormat="1" ht="105.75" customHeight="1">
      <c r="A121" s="24">
        <v>12</v>
      </c>
      <c r="B121" s="172"/>
      <c r="C121" s="172"/>
      <c r="D121" s="52" t="s">
        <v>258</v>
      </c>
      <c r="E121" s="21" t="s">
        <v>259</v>
      </c>
      <c r="F121" s="37" t="s">
        <v>75</v>
      </c>
      <c r="G121" s="54" t="s">
        <v>381</v>
      </c>
      <c r="H121" s="40">
        <v>2744</v>
      </c>
      <c r="I121" s="40">
        <v>2744</v>
      </c>
      <c r="J121" s="40">
        <v>2744</v>
      </c>
      <c r="K121" s="200"/>
      <c r="L121" s="200"/>
      <c r="M121" s="200"/>
    </row>
    <row r="122" spans="1:13" ht="106.5" customHeight="1">
      <c r="A122" s="24">
        <v>13</v>
      </c>
      <c r="B122" s="172"/>
      <c r="C122" s="172"/>
      <c r="D122" s="52" t="s">
        <v>260</v>
      </c>
      <c r="E122" s="21" t="s">
        <v>261</v>
      </c>
      <c r="F122" s="37" t="s">
        <v>75</v>
      </c>
      <c r="G122" s="54" t="s">
        <v>381</v>
      </c>
      <c r="H122" s="37">
        <v>144</v>
      </c>
      <c r="I122" s="37">
        <v>144</v>
      </c>
      <c r="J122" s="37">
        <v>144</v>
      </c>
      <c r="K122" s="200"/>
      <c r="L122" s="200"/>
      <c r="M122" s="200"/>
    </row>
    <row r="123" spans="1:13" ht="108.75" customHeight="1">
      <c r="A123" s="24">
        <v>14</v>
      </c>
      <c r="B123" s="172"/>
      <c r="C123" s="172"/>
      <c r="D123" s="52" t="s">
        <v>262</v>
      </c>
      <c r="E123" s="21" t="s">
        <v>263</v>
      </c>
      <c r="F123" s="37" t="s">
        <v>75</v>
      </c>
      <c r="G123" s="54" t="s">
        <v>381</v>
      </c>
      <c r="H123" s="37">
        <v>847</v>
      </c>
      <c r="I123" s="37">
        <v>847</v>
      </c>
      <c r="J123" s="37">
        <v>847</v>
      </c>
      <c r="K123" s="200"/>
      <c r="L123" s="200"/>
      <c r="M123" s="200"/>
    </row>
    <row r="124" spans="1:13" ht="94.5" customHeight="1">
      <c r="A124" s="24">
        <v>15</v>
      </c>
      <c r="B124" s="172"/>
      <c r="C124" s="172"/>
      <c r="D124" s="52" t="s">
        <v>264</v>
      </c>
      <c r="E124" s="21" t="s">
        <v>292</v>
      </c>
      <c r="F124" s="37" t="s">
        <v>75</v>
      </c>
      <c r="G124" s="54" t="s">
        <v>381</v>
      </c>
      <c r="H124" s="37">
        <v>769</v>
      </c>
      <c r="I124" s="37">
        <v>769</v>
      </c>
      <c r="J124" s="37">
        <v>769</v>
      </c>
      <c r="K124" s="200"/>
      <c r="L124" s="200"/>
      <c r="M124" s="200"/>
    </row>
    <row r="125" spans="1:13" ht="109.5" customHeight="1">
      <c r="A125" s="24">
        <v>16</v>
      </c>
      <c r="B125" s="172"/>
      <c r="C125" s="172"/>
      <c r="D125" s="52" t="s">
        <v>266</v>
      </c>
      <c r="E125" s="21" t="s">
        <v>267</v>
      </c>
      <c r="F125" s="37" t="s">
        <v>75</v>
      </c>
      <c r="G125" s="54" t="s">
        <v>381</v>
      </c>
      <c r="H125" s="37">
        <v>171</v>
      </c>
      <c r="I125" s="37">
        <v>171</v>
      </c>
      <c r="J125" s="37">
        <v>171</v>
      </c>
      <c r="K125" s="200"/>
      <c r="L125" s="200"/>
      <c r="M125" s="200"/>
    </row>
    <row r="126" spans="1:13" ht="90" customHeight="1">
      <c r="A126" s="24">
        <v>17</v>
      </c>
      <c r="B126" s="172"/>
      <c r="C126" s="172"/>
      <c r="D126" s="52" t="s">
        <v>286</v>
      </c>
      <c r="E126" s="21" t="s">
        <v>287</v>
      </c>
      <c r="F126" s="37" t="s">
        <v>75</v>
      </c>
      <c r="G126" s="54" t="s">
        <v>381</v>
      </c>
      <c r="H126" s="37">
        <v>60</v>
      </c>
      <c r="I126" s="37">
        <v>60</v>
      </c>
      <c r="J126" s="37">
        <v>60</v>
      </c>
      <c r="K126" s="200"/>
      <c r="L126" s="200"/>
      <c r="M126" s="200"/>
    </row>
    <row r="127" spans="1:13" ht="88.5" customHeight="1">
      <c r="A127" s="24">
        <v>18</v>
      </c>
      <c r="B127" s="172"/>
      <c r="C127" s="172"/>
      <c r="D127" s="52" t="s">
        <v>276</v>
      </c>
      <c r="E127" s="21" t="s">
        <v>277</v>
      </c>
      <c r="F127" s="37" t="s">
        <v>75</v>
      </c>
      <c r="G127" s="54" t="s">
        <v>381</v>
      </c>
      <c r="H127" s="37">
        <v>93</v>
      </c>
      <c r="I127" s="37">
        <v>93</v>
      </c>
      <c r="J127" s="37">
        <v>93</v>
      </c>
      <c r="K127" s="200"/>
      <c r="L127" s="200"/>
      <c r="M127" s="200"/>
    </row>
    <row r="128" spans="1:13" ht="93" customHeight="1">
      <c r="A128" s="24">
        <v>19</v>
      </c>
      <c r="B128" s="172"/>
      <c r="C128" s="172"/>
      <c r="D128" s="52" t="s">
        <v>278</v>
      </c>
      <c r="E128" s="21" t="s">
        <v>279</v>
      </c>
      <c r="F128" s="37" t="s">
        <v>75</v>
      </c>
      <c r="G128" s="54" t="s">
        <v>381</v>
      </c>
      <c r="H128" s="37">
        <v>71</v>
      </c>
      <c r="I128" s="37">
        <v>71</v>
      </c>
      <c r="J128" s="37">
        <v>71</v>
      </c>
      <c r="K128" s="200"/>
      <c r="L128" s="200"/>
      <c r="M128" s="200"/>
    </row>
    <row r="129" spans="1:13" ht="90.75" customHeight="1">
      <c r="A129" s="24">
        <v>20</v>
      </c>
      <c r="B129" s="172"/>
      <c r="C129" s="172"/>
      <c r="D129" s="52" t="s">
        <v>143</v>
      </c>
      <c r="E129" s="21" t="s">
        <v>280</v>
      </c>
      <c r="F129" s="37" t="s">
        <v>75</v>
      </c>
      <c r="G129" s="54" t="s">
        <v>381</v>
      </c>
      <c r="H129" s="37">
        <v>43</v>
      </c>
      <c r="I129" s="37">
        <v>43</v>
      </c>
      <c r="J129" s="37">
        <v>43</v>
      </c>
      <c r="K129" s="200"/>
      <c r="L129" s="200"/>
      <c r="M129" s="200"/>
    </row>
    <row r="130" spans="1:13" ht="106.5" customHeight="1">
      <c r="A130" s="24">
        <v>21</v>
      </c>
      <c r="B130" s="172"/>
      <c r="C130" s="172"/>
      <c r="D130" s="52" t="s">
        <v>145</v>
      </c>
      <c r="E130" s="21" t="s">
        <v>281</v>
      </c>
      <c r="F130" s="37" t="s">
        <v>75</v>
      </c>
      <c r="G130" s="54" t="s">
        <v>381</v>
      </c>
      <c r="H130" s="37">
        <v>187</v>
      </c>
      <c r="I130" s="37">
        <v>187</v>
      </c>
      <c r="J130" s="37">
        <v>187</v>
      </c>
      <c r="K130" s="200"/>
      <c r="L130" s="200"/>
      <c r="M130" s="200"/>
    </row>
    <row r="131" spans="1:13" ht="106.5" customHeight="1">
      <c r="A131" s="24">
        <v>22</v>
      </c>
      <c r="B131" s="172"/>
      <c r="C131" s="172"/>
      <c r="D131" s="52" t="s">
        <v>282</v>
      </c>
      <c r="E131" s="21" t="s">
        <v>283</v>
      </c>
      <c r="F131" s="37" t="s">
        <v>75</v>
      </c>
      <c r="G131" s="54" t="s">
        <v>381</v>
      </c>
      <c r="H131" s="37">
        <v>1449</v>
      </c>
      <c r="I131" s="37">
        <v>1449</v>
      </c>
      <c r="J131" s="37">
        <v>1449</v>
      </c>
      <c r="K131" s="200"/>
      <c r="L131" s="200"/>
      <c r="M131" s="200"/>
    </row>
    <row r="132" spans="1:13" ht="106.5" customHeight="1">
      <c r="A132" s="24">
        <v>23</v>
      </c>
      <c r="B132" s="172"/>
      <c r="C132" s="172"/>
      <c r="D132" s="52" t="s">
        <v>524</v>
      </c>
      <c r="E132" s="21" t="s">
        <v>268</v>
      </c>
      <c r="F132" s="37" t="s">
        <v>75</v>
      </c>
      <c r="G132" s="54" t="s">
        <v>381</v>
      </c>
      <c r="H132" s="37">
        <v>115</v>
      </c>
      <c r="I132" s="37">
        <v>115</v>
      </c>
      <c r="J132" s="37">
        <v>115</v>
      </c>
      <c r="K132" s="200"/>
      <c r="L132" s="200"/>
      <c r="M132" s="200"/>
    </row>
    <row r="133" spans="1:13" ht="106.5" customHeight="1">
      <c r="A133" s="24">
        <v>24</v>
      </c>
      <c r="B133" s="172"/>
      <c r="C133" s="172"/>
      <c r="D133" s="52" t="s">
        <v>525</v>
      </c>
      <c r="E133" s="21" t="s">
        <v>269</v>
      </c>
      <c r="F133" s="37" t="s">
        <v>75</v>
      </c>
      <c r="G133" s="54" t="s">
        <v>381</v>
      </c>
      <c r="H133" s="37">
        <v>107</v>
      </c>
      <c r="I133" s="37">
        <v>107</v>
      </c>
      <c r="J133" s="37">
        <v>107</v>
      </c>
      <c r="K133" s="200"/>
      <c r="L133" s="200"/>
      <c r="M133" s="200"/>
    </row>
    <row r="134" spans="1:13" ht="106.5" customHeight="1">
      <c r="A134" s="24">
        <v>25</v>
      </c>
      <c r="B134" s="172"/>
      <c r="C134" s="172"/>
      <c r="D134" s="52" t="s">
        <v>526</v>
      </c>
      <c r="E134" s="21" t="s">
        <v>270</v>
      </c>
      <c r="F134" s="37" t="s">
        <v>75</v>
      </c>
      <c r="G134" s="54" t="s">
        <v>381</v>
      </c>
      <c r="H134" s="37">
        <v>76</v>
      </c>
      <c r="I134" s="37">
        <v>76</v>
      </c>
      <c r="J134" s="37">
        <v>76</v>
      </c>
      <c r="K134" s="200"/>
      <c r="L134" s="200"/>
      <c r="M134" s="200"/>
    </row>
    <row r="135" spans="1:13" ht="106.5" customHeight="1">
      <c r="A135" s="24">
        <v>26</v>
      </c>
      <c r="B135" s="172"/>
      <c r="C135" s="172"/>
      <c r="D135" s="52" t="s">
        <v>527</v>
      </c>
      <c r="E135" s="21" t="s">
        <v>271</v>
      </c>
      <c r="F135" s="37" t="s">
        <v>75</v>
      </c>
      <c r="G135" s="54" t="s">
        <v>381</v>
      </c>
      <c r="H135" s="37">
        <v>553</v>
      </c>
      <c r="I135" s="37">
        <v>553</v>
      </c>
      <c r="J135" s="37">
        <v>553</v>
      </c>
      <c r="K135" s="200"/>
      <c r="L135" s="200"/>
      <c r="M135" s="200"/>
    </row>
    <row r="136" spans="1:13" ht="104.25" customHeight="1">
      <c r="A136" s="24">
        <v>27</v>
      </c>
      <c r="B136" s="172"/>
      <c r="C136" s="172"/>
      <c r="D136" s="52" t="s">
        <v>272</v>
      </c>
      <c r="E136" s="21" t="s">
        <v>273</v>
      </c>
      <c r="F136" s="37" t="s">
        <v>75</v>
      </c>
      <c r="G136" s="54" t="s">
        <v>381</v>
      </c>
      <c r="H136" s="37">
        <v>27</v>
      </c>
      <c r="I136" s="37">
        <v>27</v>
      </c>
      <c r="J136" s="37">
        <v>27</v>
      </c>
      <c r="K136" s="200"/>
      <c r="L136" s="200"/>
      <c r="M136" s="200"/>
    </row>
    <row r="137" spans="1:13" ht="111" customHeight="1">
      <c r="A137" s="24">
        <v>28</v>
      </c>
      <c r="B137" s="172"/>
      <c r="C137" s="172"/>
      <c r="D137" s="52" t="s">
        <v>528</v>
      </c>
      <c r="E137" s="21" t="s">
        <v>274</v>
      </c>
      <c r="F137" s="37" t="s">
        <v>75</v>
      </c>
      <c r="G137" s="54" t="s">
        <v>381</v>
      </c>
      <c r="H137" s="53">
        <v>434</v>
      </c>
      <c r="I137" s="53">
        <v>434</v>
      </c>
      <c r="J137" s="53">
        <v>434</v>
      </c>
      <c r="K137" s="200"/>
      <c r="L137" s="200"/>
      <c r="M137" s="200"/>
    </row>
    <row r="138" spans="1:13" ht="108.75" customHeight="1">
      <c r="A138" s="24">
        <v>29</v>
      </c>
      <c r="B138" s="172"/>
      <c r="C138" s="172"/>
      <c r="D138" s="52" t="s">
        <v>529</v>
      </c>
      <c r="E138" s="21" t="s">
        <v>275</v>
      </c>
      <c r="F138" s="37" t="s">
        <v>75</v>
      </c>
      <c r="G138" s="54" t="s">
        <v>381</v>
      </c>
      <c r="H138" s="53">
        <v>47</v>
      </c>
      <c r="I138" s="53">
        <v>47</v>
      </c>
      <c r="J138" s="53">
        <v>47</v>
      </c>
      <c r="K138" s="200"/>
      <c r="L138" s="200"/>
      <c r="M138" s="200"/>
    </row>
    <row r="139" spans="1:13" ht="94.5" customHeight="1">
      <c r="A139" s="24">
        <v>30</v>
      </c>
      <c r="B139" s="172"/>
      <c r="C139" s="172"/>
      <c r="D139" s="52" t="s">
        <v>284</v>
      </c>
      <c r="E139" s="21" t="s">
        <v>285</v>
      </c>
      <c r="F139" s="37" t="s">
        <v>75</v>
      </c>
      <c r="G139" s="54" t="s">
        <v>381</v>
      </c>
      <c r="H139" s="37">
        <v>17</v>
      </c>
      <c r="I139" s="37">
        <v>17</v>
      </c>
      <c r="J139" s="37">
        <v>17</v>
      </c>
      <c r="K139" s="200"/>
      <c r="L139" s="200"/>
      <c r="M139" s="200"/>
    </row>
    <row r="140" spans="1:13" ht="108.75" customHeight="1">
      <c r="A140" s="24">
        <v>31</v>
      </c>
      <c r="B140" s="172"/>
      <c r="C140" s="172"/>
      <c r="D140" s="52" t="s">
        <v>530</v>
      </c>
      <c r="E140" s="21" t="s">
        <v>288</v>
      </c>
      <c r="F140" s="37" t="s">
        <v>75</v>
      </c>
      <c r="G140" s="54" t="s">
        <v>381</v>
      </c>
      <c r="H140" s="53">
        <v>42</v>
      </c>
      <c r="I140" s="53">
        <v>42</v>
      </c>
      <c r="J140" s="53">
        <v>42</v>
      </c>
      <c r="K140" s="200"/>
      <c r="L140" s="200"/>
      <c r="M140" s="200"/>
    </row>
    <row r="141" spans="1:13" ht="113.25" customHeight="1">
      <c r="A141" s="24">
        <v>32</v>
      </c>
      <c r="B141" s="172"/>
      <c r="C141" s="172"/>
      <c r="D141" s="52" t="s">
        <v>289</v>
      </c>
      <c r="E141" s="21" t="s">
        <v>290</v>
      </c>
      <c r="F141" s="37" t="s">
        <v>75</v>
      </c>
      <c r="G141" s="54" t="s">
        <v>381</v>
      </c>
      <c r="H141" s="37">
        <v>53</v>
      </c>
      <c r="I141" s="37">
        <v>53</v>
      </c>
      <c r="J141" s="37">
        <v>53</v>
      </c>
      <c r="K141" s="200"/>
      <c r="L141" s="200"/>
      <c r="M141" s="200"/>
    </row>
    <row r="142" spans="1:13" ht="108" customHeight="1">
      <c r="A142" s="24">
        <v>33</v>
      </c>
      <c r="B142" s="172"/>
      <c r="C142" s="172"/>
      <c r="D142" s="52" t="s">
        <v>531</v>
      </c>
      <c r="E142" s="21" t="s">
        <v>291</v>
      </c>
      <c r="F142" s="37" t="s">
        <v>75</v>
      </c>
      <c r="G142" s="54" t="s">
        <v>381</v>
      </c>
      <c r="H142" s="53">
        <v>152</v>
      </c>
      <c r="I142" s="53">
        <v>152</v>
      </c>
      <c r="J142" s="53">
        <v>152</v>
      </c>
      <c r="K142" s="200"/>
      <c r="L142" s="200"/>
      <c r="M142" s="200"/>
    </row>
    <row r="143" spans="1:13" ht="91.5" customHeight="1">
      <c r="A143" s="24">
        <v>34</v>
      </c>
      <c r="B143" s="172"/>
      <c r="C143" s="172"/>
      <c r="D143" s="52" t="s">
        <v>532</v>
      </c>
      <c r="E143" s="21" t="s">
        <v>292</v>
      </c>
      <c r="F143" s="37" t="s">
        <v>75</v>
      </c>
      <c r="G143" s="54" t="s">
        <v>381</v>
      </c>
      <c r="H143" s="53">
        <v>33</v>
      </c>
      <c r="I143" s="53">
        <v>33</v>
      </c>
      <c r="J143" s="53">
        <v>33</v>
      </c>
      <c r="K143" s="200"/>
      <c r="L143" s="200"/>
      <c r="M143" s="200"/>
    </row>
    <row r="144" spans="1:13" ht="109.5" customHeight="1">
      <c r="A144" s="24">
        <v>35</v>
      </c>
      <c r="B144" s="172"/>
      <c r="C144" s="172"/>
      <c r="D144" s="52" t="s">
        <v>533</v>
      </c>
      <c r="E144" s="21" t="s">
        <v>293</v>
      </c>
      <c r="F144" s="37" t="s">
        <v>75</v>
      </c>
      <c r="G144" s="54" t="s">
        <v>381</v>
      </c>
      <c r="H144" s="53">
        <v>628</v>
      </c>
      <c r="I144" s="53">
        <v>628</v>
      </c>
      <c r="J144" s="53">
        <v>628</v>
      </c>
      <c r="K144" s="200"/>
      <c r="L144" s="200"/>
      <c r="M144" s="200"/>
    </row>
    <row r="145" spans="1:13" ht="33" customHeight="1">
      <c r="A145" s="24">
        <v>36</v>
      </c>
      <c r="B145" s="172"/>
      <c r="C145" s="172"/>
      <c r="D145" s="52" t="s">
        <v>213</v>
      </c>
      <c r="E145" s="10" t="s">
        <v>214</v>
      </c>
      <c r="F145" s="37" t="s">
        <v>75</v>
      </c>
      <c r="G145" s="39" t="s">
        <v>378</v>
      </c>
      <c r="H145" s="53">
        <v>789</v>
      </c>
      <c r="I145" s="53">
        <v>789</v>
      </c>
      <c r="J145" s="53">
        <v>789</v>
      </c>
      <c r="K145" s="200"/>
      <c r="L145" s="200"/>
      <c r="M145" s="200"/>
    </row>
    <row r="146" spans="1:13" ht="30" customHeight="1">
      <c r="A146" s="24">
        <v>37</v>
      </c>
      <c r="B146" s="172"/>
      <c r="C146" s="172"/>
      <c r="D146" s="52" t="s">
        <v>209</v>
      </c>
      <c r="E146" s="55" t="s">
        <v>210</v>
      </c>
      <c r="F146" s="37" t="s">
        <v>75</v>
      </c>
      <c r="G146" s="34" t="s">
        <v>378</v>
      </c>
      <c r="H146" s="53">
        <v>1405</v>
      </c>
      <c r="I146" s="53">
        <v>1405</v>
      </c>
      <c r="J146" s="53">
        <v>1405</v>
      </c>
      <c r="K146" s="200"/>
      <c r="L146" s="200"/>
      <c r="M146" s="200"/>
    </row>
    <row r="147" spans="1:13" ht="35.25" customHeight="1">
      <c r="A147" s="24">
        <v>38</v>
      </c>
      <c r="B147" s="172"/>
      <c r="C147" s="172"/>
      <c r="D147" s="52" t="s">
        <v>211</v>
      </c>
      <c r="E147" s="10" t="s">
        <v>212</v>
      </c>
      <c r="F147" s="37" t="s">
        <v>75</v>
      </c>
      <c r="G147" s="39" t="s">
        <v>378</v>
      </c>
      <c r="H147" s="53">
        <v>326</v>
      </c>
      <c r="I147" s="53">
        <v>326</v>
      </c>
      <c r="J147" s="53">
        <v>326</v>
      </c>
      <c r="K147" s="200"/>
      <c r="L147" s="200"/>
      <c r="M147" s="200"/>
    </row>
    <row r="148" spans="1:13" ht="17.25" customHeight="1">
      <c r="A148" s="24">
        <v>39</v>
      </c>
      <c r="B148" s="172"/>
      <c r="C148" s="172"/>
      <c r="D148" s="52" t="s">
        <v>217</v>
      </c>
      <c r="E148" s="10" t="s">
        <v>218</v>
      </c>
      <c r="F148" s="37" t="s">
        <v>75</v>
      </c>
      <c r="G148" s="39" t="s">
        <v>378</v>
      </c>
      <c r="H148" s="53">
        <v>3266</v>
      </c>
      <c r="I148" s="53">
        <v>3266</v>
      </c>
      <c r="J148" s="53">
        <v>3266</v>
      </c>
      <c r="K148" s="200"/>
      <c r="L148" s="200"/>
      <c r="M148" s="200"/>
    </row>
    <row r="149" spans="1:13" ht="30.75" customHeight="1">
      <c r="A149" s="24">
        <v>40</v>
      </c>
      <c r="B149" s="172"/>
      <c r="C149" s="172"/>
      <c r="D149" s="52" t="s">
        <v>224</v>
      </c>
      <c r="E149" s="56" t="s">
        <v>225</v>
      </c>
      <c r="F149" s="37" t="s">
        <v>75</v>
      </c>
      <c r="G149" s="39" t="s">
        <v>378</v>
      </c>
      <c r="H149" s="53">
        <v>4250</v>
      </c>
      <c r="I149" s="53">
        <v>4250</v>
      </c>
      <c r="J149" s="53">
        <v>4250</v>
      </c>
      <c r="K149" s="200"/>
      <c r="L149" s="200"/>
      <c r="M149" s="200"/>
    </row>
    <row r="150" spans="1:13" ht="15.75" customHeight="1">
      <c r="A150" s="24">
        <v>41</v>
      </c>
      <c r="B150" s="172"/>
      <c r="C150" s="172"/>
      <c r="D150" s="52" t="s">
        <v>226</v>
      </c>
      <c r="E150" s="10" t="s">
        <v>227</v>
      </c>
      <c r="F150" s="37" t="s">
        <v>75</v>
      </c>
      <c r="G150" s="39" t="s">
        <v>378</v>
      </c>
      <c r="H150" s="53">
        <v>2855</v>
      </c>
      <c r="I150" s="53">
        <v>2855</v>
      </c>
      <c r="J150" s="53">
        <v>2855</v>
      </c>
      <c r="K150" s="200"/>
      <c r="L150" s="200"/>
      <c r="M150" s="200"/>
    </row>
    <row r="151" spans="1:13" ht="49.5" customHeight="1">
      <c r="A151" s="24">
        <v>42</v>
      </c>
      <c r="B151" s="172"/>
      <c r="C151" s="172"/>
      <c r="D151" s="52" t="s">
        <v>228</v>
      </c>
      <c r="E151" s="10" t="s">
        <v>229</v>
      </c>
      <c r="F151" s="37" t="s">
        <v>75</v>
      </c>
      <c r="G151" s="39" t="s">
        <v>379</v>
      </c>
      <c r="H151" s="53">
        <v>4600</v>
      </c>
      <c r="I151" s="53">
        <v>4600</v>
      </c>
      <c r="J151" s="53">
        <v>4600</v>
      </c>
      <c r="K151" s="200"/>
      <c r="L151" s="200"/>
      <c r="M151" s="200"/>
    </row>
    <row r="152" spans="1:13" ht="33" customHeight="1">
      <c r="A152" s="24">
        <v>43</v>
      </c>
      <c r="B152" s="172"/>
      <c r="C152" s="172"/>
      <c r="D152" s="52" t="s">
        <v>230</v>
      </c>
      <c r="E152" s="10" t="s">
        <v>231</v>
      </c>
      <c r="F152" s="37" t="s">
        <v>75</v>
      </c>
      <c r="G152" s="39" t="s">
        <v>378</v>
      </c>
      <c r="H152" s="53">
        <v>5453</v>
      </c>
      <c r="I152" s="53">
        <v>5453</v>
      </c>
      <c r="J152" s="53">
        <v>5453</v>
      </c>
      <c r="K152" s="200"/>
      <c r="L152" s="200"/>
      <c r="M152" s="200"/>
    </row>
    <row r="153" spans="1:13" ht="21.75" customHeight="1">
      <c r="A153" s="24">
        <v>44</v>
      </c>
      <c r="B153" s="172"/>
      <c r="C153" s="172"/>
      <c r="D153" s="52" t="s">
        <v>215</v>
      </c>
      <c r="E153" s="10" t="s">
        <v>216</v>
      </c>
      <c r="F153" s="37" t="s">
        <v>75</v>
      </c>
      <c r="G153" s="39" t="s">
        <v>378</v>
      </c>
      <c r="H153" s="53">
        <v>3428</v>
      </c>
      <c r="I153" s="53">
        <v>3428</v>
      </c>
      <c r="J153" s="53">
        <v>3428</v>
      </c>
      <c r="K153" s="200"/>
      <c r="L153" s="200"/>
      <c r="M153" s="200"/>
    </row>
    <row r="154" spans="1:13" ht="36.75" customHeight="1">
      <c r="A154" s="24">
        <v>45</v>
      </c>
      <c r="B154" s="172"/>
      <c r="C154" s="172"/>
      <c r="D154" s="52" t="s">
        <v>221</v>
      </c>
      <c r="E154" s="56" t="s">
        <v>222</v>
      </c>
      <c r="F154" s="37" t="s">
        <v>75</v>
      </c>
      <c r="G154" s="39" t="s">
        <v>487</v>
      </c>
      <c r="H154" s="53">
        <v>771</v>
      </c>
      <c r="I154" s="53">
        <v>771</v>
      </c>
      <c r="J154" s="53">
        <v>771</v>
      </c>
      <c r="K154" s="200"/>
      <c r="L154" s="200"/>
      <c r="M154" s="200"/>
    </row>
    <row r="155" spans="1:13" ht="57" customHeight="1">
      <c r="A155" s="24">
        <v>46</v>
      </c>
      <c r="B155" s="172"/>
      <c r="C155" s="172"/>
      <c r="D155" s="52" t="s">
        <v>233</v>
      </c>
      <c r="E155" s="10" t="s">
        <v>234</v>
      </c>
      <c r="F155" s="57" t="s">
        <v>14</v>
      </c>
      <c r="G155" s="54" t="s">
        <v>380</v>
      </c>
      <c r="H155" s="53">
        <v>22</v>
      </c>
      <c r="I155" s="53">
        <v>22</v>
      </c>
      <c r="J155" s="53">
        <v>22</v>
      </c>
      <c r="K155" s="200"/>
      <c r="L155" s="200"/>
      <c r="M155" s="200"/>
    </row>
    <row r="156" spans="1:13" ht="45" customHeight="1">
      <c r="A156" s="24">
        <v>47</v>
      </c>
      <c r="B156" s="172"/>
      <c r="C156" s="172"/>
      <c r="D156" s="52" t="s">
        <v>235</v>
      </c>
      <c r="E156" s="58" t="s">
        <v>236</v>
      </c>
      <c r="F156" s="57" t="s">
        <v>14</v>
      </c>
      <c r="G156" s="54" t="s">
        <v>380</v>
      </c>
      <c r="H156" s="53">
        <v>9900</v>
      </c>
      <c r="I156" s="53">
        <v>9850</v>
      </c>
      <c r="J156" s="53">
        <v>9850</v>
      </c>
      <c r="K156" s="200"/>
      <c r="L156" s="200"/>
      <c r="M156" s="200"/>
    </row>
    <row r="157" spans="1:13" ht="30.75" customHeight="1">
      <c r="A157" s="24">
        <v>48</v>
      </c>
      <c r="B157" s="172"/>
      <c r="C157" s="172"/>
      <c r="D157" s="52" t="s">
        <v>237</v>
      </c>
      <c r="E157" s="59" t="s">
        <v>238</v>
      </c>
      <c r="F157" s="60" t="s">
        <v>14</v>
      </c>
      <c r="G157" s="61" t="s">
        <v>380</v>
      </c>
      <c r="H157" s="53">
        <v>0.72</v>
      </c>
      <c r="I157" s="53">
        <v>0.72</v>
      </c>
      <c r="J157" s="53">
        <v>0.72</v>
      </c>
      <c r="K157" s="200"/>
      <c r="L157" s="200"/>
      <c r="M157" s="200"/>
    </row>
    <row r="158" spans="1:13" ht="24" customHeight="1">
      <c r="A158" s="37">
        <v>49</v>
      </c>
      <c r="B158" s="172"/>
      <c r="C158" s="172"/>
      <c r="D158" s="52" t="s">
        <v>534</v>
      </c>
      <c r="E158" s="21" t="s">
        <v>232</v>
      </c>
      <c r="F158" s="37" t="s">
        <v>75</v>
      </c>
      <c r="G158" s="54" t="s">
        <v>535</v>
      </c>
      <c r="H158" s="53">
        <v>42667</v>
      </c>
      <c r="I158" s="53">
        <v>42667</v>
      </c>
      <c r="J158" s="53">
        <v>42667</v>
      </c>
      <c r="K158" s="200"/>
      <c r="L158" s="200"/>
      <c r="M158" s="200"/>
    </row>
    <row r="159" spans="1:13" ht="32.25" customHeight="1">
      <c r="A159" s="37">
        <v>50</v>
      </c>
      <c r="B159" s="172"/>
      <c r="C159" s="172"/>
      <c r="D159" s="52" t="s">
        <v>536</v>
      </c>
      <c r="E159" s="21" t="s">
        <v>239</v>
      </c>
      <c r="F159" s="57" t="s">
        <v>14</v>
      </c>
      <c r="G159" s="54" t="s">
        <v>380</v>
      </c>
      <c r="H159" s="53">
        <v>2133</v>
      </c>
      <c r="I159" s="53">
        <v>2133</v>
      </c>
      <c r="J159" s="53">
        <v>2133</v>
      </c>
      <c r="K159" s="200"/>
      <c r="L159" s="200"/>
      <c r="M159" s="200"/>
    </row>
    <row r="160" spans="1:13" ht="45" customHeight="1">
      <c r="A160" s="37">
        <v>51</v>
      </c>
      <c r="B160" s="173"/>
      <c r="C160" s="172"/>
      <c r="D160" s="54"/>
      <c r="E160" s="56" t="s">
        <v>537</v>
      </c>
      <c r="F160" s="37" t="s">
        <v>75</v>
      </c>
      <c r="G160" s="39" t="s">
        <v>487</v>
      </c>
      <c r="H160" s="53">
        <v>918</v>
      </c>
      <c r="I160" s="53">
        <v>918</v>
      </c>
      <c r="J160" s="53">
        <v>918</v>
      </c>
      <c r="K160" s="201"/>
      <c r="L160" s="201"/>
      <c r="M160" s="201"/>
    </row>
    <row r="161" spans="1:13" ht="18.75" customHeight="1">
      <c r="A161" s="99" t="s">
        <v>207</v>
      </c>
      <c r="B161" s="100"/>
      <c r="C161" s="100"/>
      <c r="D161" s="100"/>
      <c r="E161" s="100"/>
      <c r="F161" s="100"/>
      <c r="G161" s="113"/>
      <c r="H161" s="76" t="s">
        <v>48</v>
      </c>
      <c r="I161" s="76" t="s">
        <v>48</v>
      </c>
      <c r="J161" s="76" t="s">
        <v>48</v>
      </c>
      <c r="K161" s="76">
        <f>SUM(K110:K160)</f>
        <v>1835285.8</v>
      </c>
      <c r="L161" s="76">
        <f>SUM(L110:L160)</f>
        <v>1703144.8</v>
      </c>
      <c r="M161" s="76">
        <f>SUM(M110:M160)</f>
        <v>1642287.4</v>
      </c>
    </row>
    <row r="162" spans="1:13" ht="15" customHeight="1">
      <c r="A162" s="110" t="s">
        <v>122</v>
      </c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2"/>
    </row>
    <row r="163" spans="1:13" ht="29.25" customHeight="1">
      <c r="A163" s="37">
        <v>1</v>
      </c>
      <c r="B163" s="37">
        <v>15</v>
      </c>
      <c r="C163" s="151" t="s">
        <v>123</v>
      </c>
      <c r="D163" s="37" t="s">
        <v>124</v>
      </c>
      <c r="E163" s="39" t="s">
        <v>125</v>
      </c>
      <c r="F163" s="42" t="s">
        <v>75</v>
      </c>
      <c r="G163" s="39" t="s">
        <v>153</v>
      </c>
      <c r="H163" s="40">
        <v>271015</v>
      </c>
      <c r="I163" s="40">
        <v>195130.8</v>
      </c>
      <c r="J163" s="40">
        <v>240390.305</v>
      </c>
      <c r="K163" s="190">
        <v>462412.8</v>
      </c>
      <c r="L163" s="190">
        <v>426495.5</v>
      </c>
      <c r="M163" s="190">
        <v>405396.2</v>
      </c>
    </row>
    <row r="164" spans="1:13" ht="36.75" customHeight="1">
      <c r="A164" s="37">
        <v>2</v>
      </c>
      <c r="B164" s="37">
        <v>15</v>
      </c>
      <c r="C164" s="152"/>
      <c r="D164" s="37" t="s">
        <v>126</v>
      </c>
      <c r="E164" s="39" t="s">
        <v>127</v>
      </c>
      <c r="F164" s="42" t="s">
        <v>75</v>
      </c>
      <c r="G164" s="39" t="s">
        <v>372</v>
      </c>
      <c r="H164" s="40">
        <v>49</v>
      </c>
      <c r="I164" s="40">
        <v>35.28</v>
      </c>
      <c r="J164" s="40">
        <v>43.463</v>
      </c>
      <c r="K164" s="191"/>
      <c r="L164" s="191"/>
      <c r="M164" s="191"/>
    </row>
    <row r="165" spans="1:13" ht="63" customHeight="1">
      <c r="A165" s="37">
        <v>3</v>
      </c>
      <c r="B165" s="37">
        <v>15</v>
      </c>
      <c r="C165" s="152"/>
      <c r="D165" s="37" t="s">
        <v>128</v>
      </c>
      <c r="E165" s="39" t="s">
        <v>129</v>
      </c>
      <c r="F165" s="42" t="s">
        <v>75</v>
      </c>
      <c r="G165" s="39" t="s">
        <v>373</v>
      </c>
      <c r="H165" s="40">
        <v>75</v>
      </c>
      <c r="I165" s="40">
        <v>54</v>
      </c>
      <c r="J165" s="40">
        <v>66.525</v>
      </c>
      <c r="K165" s="191"/>
      <c r="L165" s="191"/>
      <c r="M165" s="191"/>
    </row>
    <row r="166" spans="1:13" ht="29.25" customHeight="1">
      <c r="A166" s="37">
        <v>4</v>
      </c>
      <c r="B166" s="37">
        <v>15</v>
      </c>
      <c r="C166" s="152"/>
      <c r="D166" s="37" t="s">
        <v>130</v>
      </c>
      <c r="E166" s="39" t="s">
        <v>131</v>
      </c>
      <c r="F166" s="42" t="s">
        <v>75</v>
      </c>
      <c r="G166" s="39" t="s">
        <v>150</v>
      </c>
      <c r="H166" s="40">
        <v>164000</v>
      </c>
      <c r="I166" s="40">
        <v>118080</v>
      </c>
      <c r="J166" s="40">
        <v>145468</v>
      </c>
      <c r="K166" s="191"/>
      <c r="L166" s="191"/>
      <c r="M166" s="191"/>
    </row>
    <row r="167" spans="1:13" ht="29.25" customHeight="1">
      <c r="A167" s="37">
        <v>5</v>
      </c>
      <c r="B167" s="37">
        <v>15</v>
      </c>
      <c r="C167" s="152"/>
      <c r="D167" s="37" t="s">
        <v>132</v>
      </c>
      <c r="E167" s="39" t="s">
        <v>133</v>
      </c>
      <c r="F167" s="42" t="s">
        <v>75</v>
      </c>
      <c r="G167" s="39" t="s">
        <v>151</v>
      </c>
      <c r="H167" s="40">
        <v>162600</v>
      </c>
      <c r="I167" s="40">
        <v>117072</v>
      </c>
      <c r="J167" s="40">
        <v>144226.2</v>
      </c>
      <c r="K167" s="191"/>
      <c r="L167" s="191"/>
      <c r="M167" s="191"/>
    </row>
    <row r="168" spans="1:13" ht="29.25" customHeight="1">
      <c r="A168" s="37">
        <v>6</v>
      </c>
      <c r="B168" s="37">
        <v>15</v>
      </c>
      <c r="C168" s="152"/>
      <c r="D168" s="37" t="s">
        <v>134</v>
      </c>
      <c r="E168" s="39" t="s">
        <v>135</v>
      </c>
      <c r="F168" s="42" t="s">
        <v>75</v>
      </c>
      <c r="G168" s="39" t="s">
        <v>152</v>
      </c>
      <c r="H168" s="40">
        <v>117</v>
      </c>
      <c r="I168" s="40">
        <v>84.24</v>
      </c>
      <c r="J168" s="40">
        <v>103.779</v>
      </c>
      <c r="K168" s="191"/>
      <c r="L168" s="191"/>
      <c r="M168" s="191"/>
    </row>
    <row r="169" spans="1:13" ht="29.25" customHeight="1">
      <c r="A169" s="37">
        <v>7</v>
      </c>
      <c r="B169" s="37">
        <v>15</v>
      </c>
      <c r="C169" s="152"/>
      <c r="D169" s="37" t="s">
        <v>126</v>
      </c>
      <c r="E169" s="39" t="s">
        <v>136</v>
      </c>
      <c r="F169" s="42" t="s">
        <v>75</v>
      </c>
      <c r="G169" s="39" t="s">
        <v>372</v>
      </c>
      <c r="H169" s="40">
        <v>70</v>
      </c>
      <c r="I169" s="40">
        <v>50.4</v>
      </c>
      <c r="J169" s="40">
        <v>62.09</v>
      </c>
      <c r="K169" s="191"/>
      <c r="L169" s="191"/>
      <c r="M169" s="191"/>
    </row>
    <row r="170" spans="1:13" ht="29.25" customHeight="1">
      <c r="A170" s="37">
        <v>8</v>
      </c>
      <c r="B170" s="37">
        <v>15</v>
      </c>
      <c r="C170" s="152"/>
      <c r="D170" s="37" t="s">
        <v>137</v>
      </c>
      <c r="E170" s="39" t="s">
        <v>138</v>
      </c>
      <c r="F170" s="42" t="s">
        <v>75</v>
      </c>
      <c r="G170" s="39" t="s">
        <v>540</v>
      </c>
      <c r="H170" s="40">
        <v>151</v>
      </c>
      <c r="I170" s="40">
        <v>108.72</v>
      </c>
      <c r="J170" s="40">
        <v>133.937</v>
      </c>
      <c r="K170" s="191"/>
      <c r="L170" s="191"/>
      <c r="M170" s="191"/>
    </row>
    <row r="171" spans="1:13" ht="29.25" customHeight="1">
      <c r="A171" s="37">
        <v>9</v>
      </c>
      <c r="B171" s="37">
        <v>15</v>
      </c>
      <c r="C171" s="152"/>
      <c r="D171" s="37" t="s">
        <v>139</v>
      </c>
      <c r="E171" s="39" t="s">
        <v>140</v>
      </c>
      <c r="F171" s="42" t="s">
        <v>75</v>
      </c>
      <c r="G171" s="39" t="s">
        <v>150</v>
      </c>
      <c r="H171" s="40">
        <v>60853</v>
      </c>
      <c r="I171" s="40">
        <v>43814.16</v>
      </c>
      <c r="J171" s="40">
        <v>53976.611000000004</v>
      </c>
      <c r="K171" s="191"/>
      <c r="L171" s="191"/>
      <c r="M171" s="191"/>
    </row>
    <row r="172" spans="1:13" ht="32.25" customHeight="1">
      <c r="A172" s="37">
        <v>10</v>
      </c>
      <c r="B172" s="37">
        <v>15</v>
      </c>
      <c r="C172" s="152"/>
      <c r="D172" s="37" t="s">
        <v>141</v>
      </c>
      <c r="E172" s="27" t="s">
        <v>477</v>
      </c>
      <c r="F172" s="42" t="s">
        <v>75</v>
      </c>
      <c r="G172" s="39" t="s">
        <v>150</v>
      </c>
      <c r="H172" s="40">
        <v>116904</v>
      </c>
      <c r="I172" s="40">
        <v>84170.88</v>
      </c>
      <c r="J172" s="40">
        <v>103693.84800000001</v>
      </c>
      <c r="K172" s="191"/>
      <c r="L172" s="191"/>
      <c r="M172" s="191"/>
    </row>
    <row r="173" spans="1:13" ht="106.5" customHeight="1">
      <c r="A173" s="37">
        <v>11</v>
      </c>
      <c r="B173" s="37">
        <v>15</v>
      </c>
      <c r="C173" s="152"/>
      <c r="D173" s="37" t="s">
        <v>142</v>
      </c>
      <c r="E173" s="27" t="s">
        <v>478</v>
      </c>
      <c r="F173" s="42" t="s">
        <v>75</v>
      </c>
      <c r="G173" s="39" t="s">
        <v>371</v>
      </c>
      <c r="H173" s="40">
        <v>11010</v>
      </c>
      <c r="I173" s="40">
        <v>7927.2</v>
      </c>
      <c r="J173" s="40">
        <v>9765.87</v>
      </c>
      <c r="K173" s="191"/>
      <c r="L173" s="191"/>
      <c r="M173" s="191"/>
    </row>
    <row r="174" spans="1:13" ht="90.75" customHeight="1">
      <c r="A174" s="37">
        <v>12</v>
      </c>
      <c r="B174" s="37">
        <v>15</v>
      </c>
      <c r="C174" s="152"/>
      <c r="D174" s="37" t="s">
        <v>143</v>
      </c>
      <c r="E174" s="27" t="s">
        <v>280</v>
      </c>
      <c r="F174" s="42" t="s">
        <v>75</v>
      </c>
      <c r="G174" s="39" t="s">
        <v>371</v>
      </c>
      <c r="H174" s="40">
        <v>73491</v>
      </c>
      <c r="I174" s="40">
        <v>52913.52</v>
      </c>
      <c r="J174" s="40">
        <v>65186.517</v>
      </c>
      <c r="K174" s="191"/>
      <c r="L174" s="191"/>
      <c r="M174" s="191"/>
    </row>
    <row r="175" spans="1:13" ht="95.25" customHeight="1">
      <c r="A175" s="37">
        <v>13</v>
      </c>
      <c r="B175" s="37">
        <v>15</v>
      </c>
      <c r="C175" s="152"/>
      <c r="D175" s="37" t="s">
        <v>144</v>
      </c>
      <c r="E175" s="27" t="s">
        <v>479</v>
      </c>
      <c r="F175" s="42" t="s">
        <v>75</v>
      </c>
      <c r="G175" s="39" t="s">
        <v>371</v>
      </c>
      <c r="H175" s="40">
        <v>53155.5</v>
      </c>
      <c r="I175" s="40">
        <v>38271.96</v>
      </c>
      <c r="J175" s="40">
        <v>47148.92850000001</v>
      </c>
      <c r="K175" s="191"/>
      <c r="L175" s="191"/>
      <c r="M175" s="191"/>
    </row>
    <row r="176" spans="1:13" ht="106.5" customHeight="1">
      <c r="A176" s="37">
        <v>14</v>
      </c>
      <c r="B176" s="37">
        <v>15</v>
      </c>
      <c r="C176" s="152"/>
      <c r="D176" s="37" t="s">
        <v>145</v>
      </c>
      <c r="E176" s="27" t="s">
        <v>281</v>
      </c>
      <c r="F176" s="42" t="s">
        <v>75</v>
      </c>
      <c r="G176" s="39" t="s">
        <v>371</v>
      </c>
      <c r="H176" s="40">
        <v>8855</v>
      </c>
      <c r="I176" s="40">
        <v>6375.6</v>
      </c>
      <c r="J176" s="40">
        <v>7854.385</v>
      </c>
      <c r="K176" s="191"/>
      <c r="L176" s="191"/>
      <c r="M176" s="191"/>
    </row>
    <row r="177" spans="1:13" ht="103.5" customHeight="1">
      <c r="A177" s="37">
        <v>15</v>
      </c>
      <c r="B177" s="37">
        <v>15</v>
      </c>
      <c r="C177" s="152"/>
      <c r="D177" s="37" t="s">
        <v>146</v>
      </c>
      <c r="E177" s="27" t="s">
        <v>480</v>
      </c>
      <c r="F177" s="42" t="s">
        <v>75</v>
      </c>
      <c r="G177" s="39" t="s">
        <v>371</v>
      </c>
      <c r="H177" s="40">
        <v>55025</v>
      </c>
      <c r="I177" s="40">
        <v>39618</v>
      </c>
      <c r="J177" s="40">
        <v>48807.175</v>
      </c>
      <c r="K177" s="191"/>
      <c r="L177" s="191"/>
      <c r="M177" s="191"/>
    </row>
    <row r="178" spans="1:13" ht="105" customHeight="1">
      <c r="A178" s="37">
        <v>16</v>
      </c>
      <c r="B178" s="37">
        <v>15</v>
      </c>
      <c r="C178" s="152"/>
      <c r="D178" s="37" t="s">
        <v>147</v>
      </c>
      <c r="E178" s="27" t="s">
        <v>481</v>
      </c>
      <c r="F178" s="42" t="s">
        <v>75</v>
      </c>
      <c r="G178" s="39" t="s">
        <v>371</v>
      </c>
      <c r="H178" s="40">
        <v>13701</v>
      </c>
      <c r="I178" s="40">
        <v>9864.72</v>
      </c>
      <c r="J178" s="40">
        <v>12152.787</v>
      </c>
      <c r="K178" s="191"/>
      <c r="L178" s="191"/>
      <c r="M178" s="191"/>
    </row>
    <row r="179" spans="1:13" s="8" customFormat="1" ht="50.25" customHeight="1">
      <c r="A179" s="37">
        <v>17</v>
      </c>
      <c r="B179" s="37">
        <v>15</v>
      </c>
      <c r="C179" s="152"/>
      <c r="D179" s="37" t="s">
        <v>188</v>
      </c>
      <c r="E179" s="27" t="s">
        <v>482</v>
      </c>
      <c r="F179" s="37" t="s">
        <v>14</v>
      </c>
      <c r="G179" s="39" t="s">
        <v>541</v>
      </c>
      <c r="H179" s="40">
        <v>46261</v>
      </c>
      <c r="I179" s="40">
        <v>33307.92</v>
      </c>
      <c r="J179" s="40">
        <v>41033.507000000005</v>
      </c>
      <c r="K179" s="191"/>
      <c r="L179" s="191"/>
      <c r="M179" s="191"/>
    </row>
    <row r="180" spans="1:13" s="8" customFormat="1" ht="29.25" customHeight="1">
      <c r="A180" s="37">
        <v>18</v>
      </c>
      <c r="B180" s="37">
        <v>15</v>
      </c>
      <c r="C180" s="152"/>
      <c r="D180" s="37" t="s">
        <v>189</v>
      </c>
      <c r="E180" s="39" t="s">
        <v>190</v>
      </c>
      <c r="F180" s="37" t="s">
        <v>14</v>
      </c>
      <c r="G180" s="39" t="s">
        <v>542</v>
      </c>
      <c r="H180" s="40">
        <v>14855</v>
      </c>
      <c r="I180" s="40">
        <v>10695.6</v>
      </c>
      <c r="J180" s="40">
        <v>13176.385</v>
      </c>
      <c r="K180" s="191"/>
      <c r="L180" s="191"/>
      <c r="M180" s="191"/>
    </row>
    <row r="181" spans="1:13" s="8" customFormat="1" ht="30" customHeight="1">
      <c r="A181" s="37">
        <v>19</v>
      </c>
      <c r="B181" s="37">
        <v>15</v>
      </c>
      <c r="C181" s="152"/>
      <c r="D181" s="37" t="s">
        <v>137</v>
      </c>
      <c r="E181" s="39" t="s">
        <v>138</v>
      </c>
      <c r="F181" s="37" t="s">
        <v>14</v>
      </c>
      <c r="G181" s="39" t="s">
        <v>543</v>
      </c>
      <c r="H181" s="40">
        <v>475</v>
      </c>
      <c r="I181" s="40">
        <v>342</v>
      </c>
      <c r="J181" s="40">
        <v>421.325</v>
      </c>
      <c r="K181" s="191"/>
      <c r="L181" s="191"/>
      <c r="M181" s="191"/>
    </row>
    <row r="182" spans="1:13" s="8" customFormat="1" ht="21" customHeight="1">
      <c r="A182" s="37">
        <v>20</v>
      </c>
      <c r="B182" s="37">
        <v>15</v>
      </c>
      <c r="C182" s="152"/>
      <c r="D182" s="37" t="s">
        <v>191</v>
      </c>
      <c r="E182" s="39" t="s">
        <v>192</v>
      </c>
      <c r="F182" s="37" t="s">
        <v>75</v>
      </c>
      <c r="G182" s="39" t="s">
        <v>483</v>
      </c>
      <c r="H182" s="40">
        <v>400</v>
      </c>
      <c r="I182" s="40">
        <v>288</v>
      </c>
      <c r="J182" s="40">
        <v>354.8</v>
      </c>
      <c r="K182" s="191"/>
      <c r="L182" s="191"/>
      <c r="M182" s="191"/>
    </row>
    <row r="183" spans="1:13" s="8" customFormat="1" ht="20.25" customHeight="1">
      <c r="A183" s="37">
        <v>21</v>
      </c>
      <c r="B183" s="37">
        <v>15</v>
      </c>
      <c r="C183" s="152"/>
      <c r="D183" s="37" t="s">
        <v>193</v>
      </c>
      <c r="E183" s="27" t="s">
        <v>484</v>
      </c>
      <c r="F183" s="37" t="s">
        <v>14</v>
      </c>
      <c r="G183" s="39" t="s">
        <v>374</v>
      </c>
      <c r="H183" s="40">
        <v>1040</v>
      </c>
      <c r="I183" s="40">
        <v>748.8</v>
      </c>
      <c r="J183" s="40">
        <v>922.48</v>
      </c>
      <c r="K183" s="191"/>
      <c r="L183" s="191"/>
      <c r="M183" s="191"/>
    </row>
    <row r="184" spans="1:13" s="8" customFormat="1" ht="49.5" customHeight="1">
      <c r="A184" s="37">
        <v>22</v>
      </c>
      <c r="B184" s="37">
        <v>15</v>
      </c>
      <c r="C184" s="152"/>
      <c r="D184" s="37" t="s">
        <v>194</v>
      </c>
      <c r="E184" s="39" t="s">
        <v>195</v>
      </c>
      <c r="F184" s="37" t="s">
        <v>14</v>
      </c>
      <c r="G184" s="39" t="s">
        <v>375</v>
      </c>
      <c r="H184" s="40">
        <v>4534</v>
      </c>
      <c r="I184" s="40">
        <v>3264.48</v>
      </c>
      <c r="J184" s="40">
        <v>4021.658</v>
      </c>
      <c r="K184" s="191"/>
      <c r="L184" s="191"/>
      <c r="M184" s="191"/>
    </row>
    <row r="185" spans="1:13" s="8" customFormat="1" ht="33.75" customHeight="1">
      <c r="A185" s="37">
        <v>23</v>
      </c>
      <c r="B185" s="37">
        <v>15</v>
      </c>
      <c r="C185" s="152"/>
      <c r="D185" s="37" t="s">
        <v>196</v>
      </c>
      <c r="E185" s="39" t="s">
        <v>197</v>
      </c>
      <c r="F185" s="37" t="s">
        <v>14</v>
      </c>
      <c r="G185" s="39" t="s">
        <v>375</v>
      </c>
      <c r="H185" s="40">
        <v>11</v>
      </c>
      <c r="I185" s="40">
        <v>7.92</v>
      </c>
      <c r="J185" s="40">
        <v>9.757</v>
      </c>
      <c r="K185" s="191"/>
      <c r="L185" s="191"/>
      <c r="M185" s="191"/>
    </row>
    <row r="186" spans="1:13" s="8" customFormat="1" ht="19.5" customHeight="1">
      <c r="A186" s="37">
        <v>24</v>
      </c>
      <c r="B186" s="37">
        <v>15</v>
      </c>
      <c r="C186" s="152"/>
      <c r="D186" s="37" t="s">
        <v>198</v>
      </c>
      <c r="E186" s="39" t="s">
        <v>199</v>
      </c>
      <c r="F186" s="37" t="s">
        <v>14</v>
      </c>
      <c r="G186" s="39" t="s">
        <v>485</v>
      </c>
      <c r="H186" s="40">
        <v>6</v>
      </c>
      <c r="I186" s="40">
        <v>4.32</v>
      </c>
      <c r="J186" s="40">
        <v>5.322</v>
      </c>
      <c r="K186" s="191"/>
      <c r="L186" s="191"/>
      <c r="M186" s="191"/>
    </row>
    <row r="187" spans="1:13" s="8" customFormat="1" ht="32.25" customHeight="1">
      <c r="A187" s="37">
        <v>25</v>
      </c>
      <c r="B187" s="37">
        <v>15</v>
      </c>
      <c r="C187" s="152"/>
      <c r="D187" s="37" t="s">
        <v>200</v>
      </c>
      <c r="E187" s="27" t="s">
        <v>486</v>
      </c>
      <c r="F187" s="37" t="s">
        <v>14</v>
      </c>
      <c r="G187" s="39" t="s">
        <v>544</v>
      </c>
      <c r="H187" s="40">
        <v>19</v>
      </c>
      <c r="I187" s="40">
        <v>13.68</v>
      </c>
      <c r="J187" s="40">
        <v>16.852999999999998</v>
      </c>
      <c r="K187" s="191"/>
      <c r="L187" s="191"/>
      <c r="M187" s="191"/>
    </row>
    <row r="188" spans="1:13" s="8" customFormat="1" ht="33" customHeight="1">
      <c r="A188" s="37">
        <v>26</v>
      </c>
      <c r="B188" s="37">
        <v>15</v>
      </c>
      <c r="C188" s="152"/>
      <c r="D188" s="37" t="s">
        <v>201</v>
      </c>
      <c r="E188" s="39" t="s">
        <v>202</v>
      </c>
      <c r="F188" s="37" t="s">
        <v>14</v>
      </c>
      <c r="G188" s="39" t="s">
        <v>376</v>
      </c>
      <c r="H188" s="40">
        <v>161</v>
      </c>
      <c r="I188" s="40">
        <v>115.92</v>
      </c>
      <c r="J188" s="40">
        <v>142.80700000000002</v>
      </c>
      <c r="K188" s="191"/>
      <c r="L188" s="191"/>
      <c r="M188" s="191"/>
    </row>
    <row r="189" spans="1:13" s="8" customFormat="1" ht="28.5" customHeight="1">
      <c r="A189" s="37">
        <v>27</v>
      </c>
      <c r="B189" s="37">
        <v>15</v>
      </c>
      <c r="C189" s="152"/>
      <c r="D189" s="37" t="s">
        <v>67</v>
      </c>
      <c r="E189" s="39" t="s">
        <v>203</v>
      </c>
      <c r="F189" s="37" t="s">
        <v>14</v>
      </c>
      <c r="G189" s="39" t="s">
        <v>377</v>
      </c>
      <c r="H189" s="40">
        <v>7333</v>
      </c>
      <c r="I189" s="40">
        <v>5279.76</v>
      </c>
      <c r="J189" s="40">
        <v>6504.371</v>
      </c>
      <c r="K189" s="191"/>
      <c r="L189" s="191"/>
      <c r="M189" s="191"/>
    </row>
    <row r="190" spans="1:13" s="8" customFormat="1" ht="63.75" customHeight="1">
      <c r="A190" s="37">
        <v>28</v>
      </c>
      <c r="B190" s="37">
        <v>15</v>
      </c>
      <c r="C190" s="152"/>
      <c r="D190" s="37" t="s">
        <v>204</v>
      </c>
      <c r="E190" s="39" t="s">
        <v>205</v>
      </c>
      <c r="F190" s="37" t="s">
        <v>14</v>
      </c>
      <c r="G190" s="39" t="s">
        <v>545</v>
      </c>
      <c r="H190" s="40">
        <v>57</v>
      </c>
      <c r="I190" s="40">
        <v>41.04</v>
      </c>
      <c r="J190" s="40">
        <v>50.559000000000005</v>
      </c>
      <c r="K190" s="191"/>
      <c r="L190" s="191"/>
      <c r="M190" s="191"/>
    </row>
    <row r="191" spans="1:13" s="8" customFormat="1" ht="19.5" customHeight="1">
      <c r="A191" s="37">
        <v>29</v>
      </c>
      <c r="B191" s="37">
        <v>15</v>
      </c>
      <c r="C191" s="153"/>
      <c r="D191" s="37" t="s">
        <v>55</v>
      </c>
      <c r="E191" s="39" t="s">
        <v>32</v>
      </c>
      <c r="F191" s="37" t="s">
        <v>75</v>
      </c>
      <c r="G191" s="39" t="s">
        <v>71</v>
      </c>
      <c r="H191" s="40">
        <v>12004</v>
      </c>
      <c r="I191" s="40">
        <v>8642.88</v>
      </c>
      <c r="J191" s="40">
        <v>10647.548</v>
      </c>
      <c r="K191" s="192"/>
      <c r="L191" s="192"/>
      <c r="M191" s="192"/>
    </row>
    <row r="192" spans="1:13" ht="14.25" customHeight="1">
      <c r="A192" s="99" t="s">
        <v>149</v>
      </c>
      <c r="B192" s="100"/>
      <c r="C192" s="100"/>
      <c r="D192" s="100"/>
      <c r="E192" s="100"/>
      <c r="F192" s="100"/>
      <c r="G192" s="113"/>
      <c r="H192" s="75" t="s">
        <v>48</v>
      </c>
      <c r="I192" s="75" t="s">
        <v>48</v>
      </c>
      <c r="J192" s="75" t="s">
        <v>48</v>
      </c>
      <c r="K192" s="75">
        <f>SUM(K163:K191)</f>
        <v>462412.8</v>
      </c>
      <c r="L192" s="75">
        <f>SUM(L163:L191)</f>
        <v>426495.5</v>
      </c>
      <c r="M192" s="75">
        <f>SUM(M163:M191)</f>
        <v>405396.2</v>
      </c>
    </row>
    <row r="193" spans="1:13" ht="18" customHeight="1">
      <c r="A193" s="110" t="s">
        <v>426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2"/>
    </row>
    <row r="194" spans="1:13" s="8" customFormat="1" ht="45.75" customHeight="1">
      <c r="A194" s="108">
        <v>1</v>
      </c>
      <c r="B194" s="98">
        <v>16</v>
      </c>
      <c r="C194" s="157" t="s">
        <v>418</v>
      </c>
      <c r="D194" s="165" t="s">
        <v>219</v>
      </c>
      <c r="E194" s="27" t="s">
        <v>428</v>
      </c>
      <c r="F194" s="103" t="s">
        <v>75</v>
      </c>
      <c r="G194" s="142" t="s">
        <v>442</v>
      </c>
      <c r="H194" s="31">
        <f aca="true" t="shared" si="0" ref="H194:M194">SUM(H195:H200)</f>
        <v>615844</v>
      </c>
      <c r="I194" s="31">
        <f t="shared" si="0"/>
        <v>615844</v>
      </c>
      <c r="J194" s="31">
        <f t="shared" si="0"/>
        <v>615844</v>
      </c>
      <c r="K194" s="202">
        <v>697347.3</v>
      </c>
      <c r="L194" s="202">
        <v>640568.4</v>
      </c>
      <c r="M194" s="202">
        <v>606566.6</v>
      </c>
    </row>
    <row r="195" spans="1:13" ht="18.75" customHeight="1">
      <c r="A195" s="177"/>
      <c r="B195" s="98"/>
      <c r="C195" s="157"/>
      <c r="D195" s="166"/>
      <c r="E195" s="62" t="s">
        <v>433</v>
      </c>
      <c r="F195" s="104"/>
      <c r="G195" s="143"/>
      <c r="H195" s="63">
        <v>134192</v>
      </c>
      <c r="I195" s="63">
        <v>134192</v>
      </c>
      <c r="J195" s="63">
        <v>134192</v>
      </c>
      <c r="K195" s="203"/>
      <c r="L195" s="203"/>
      <c r="M195" s="203"/>
    </row>
    <row r="196" spans="1:13" ht="19.5" customHeight="1">
      <c r="A196" s="177"/>
      <c r="B196" s="98"/>
      <c r="C196" s="157"/>
      <c r="D196" s="166"/>
      <c r="E196" s="62" t="s">
        <v>434</v>
      </c>
      <c r="F196" s="104"/>
      <c r="G196" s="143"/>
      <c r="H196" s="63">
        <v>168714</v>
      </c>
      <c r="I196" s="63">
        <v>168714</v>
      </c>
      <c r="J196" s="63">
        <v>168714</v>
      </c>
      <c r="K196" s="203"/>
      <c r="L196" s="203"/>
      <c r="M196" s="203"/>
    </row>
    <row r="197" spans="1:13" ht="15" customHeight="1">
      <c r="A197" s="177"/>
      <c r="B197" s="98"/>
      <c r="C197" s="157"/>
      <c r="D197" s="166"/>
      <c r="E197" s="41" t="s">
        <v>435</v>
      </c>
      <c r="F197" s="104"/>
      <c r="G197" s="143"/>
      <c r="H197" s="64">
        <v>135908</v>
      </c>
      <c r="I197" s="64">
        <v>135908</v>
      </c>
      <c r="J197" s="64">
        <v>135908</v>
      </c>
      <c r="K197" s="203"/>
      <c r="L197" s="203"/>
      <c r="M197" s="203"/>
    </row>
    <row r="198" spans="1:13" ht="13.5" customHeight="1">
      <c r="A198" s="177"/>
      <c r="B198" s="98"/>
      <c r="C198" s="157"/>
      <c r="D198" s="166"/>
      <c r="E198" s="41" t="s">
        <v>436</v>
      </c>
      <c r="F198" s="104"/>
      <c r="G198" s="144"/>
      <c r="H198" s="64">
        <v>57588</v>
      </c>
      <c r="I198" s="64">
        <v>57588</v>
      </c>
      <c r="J198" s="64">
        <v>57588</v>
      </c>
      <c r="K198" s="203"/>
      <c r="L198" s="203"/>
      <c r="M198" s="203"/>
    </row>
    <row r="199" spans="1:13" ht="91.5" customHeight="1">
      <c r="A199" s="177"/>
      <c r="B199" s="98"/>
      <c r="C199" s="157"/>
      <c r="D199" s="166"/>
      <c r="E199" s="41" t="s">
        <v>489</v>
      </c>
      <c r="F199" s="104"/>
      <c r="G199" s="154" t="s">
        <v>423</v>
      </c>
      <c r="H199" s="64">
        <v>103942</v>
      </c>
      <c r="I199" s="64">
        <v>103942</v>
      </c>
      <c r="J199" s="64">
        <v>103942</v>
      </c>
      <c r="K199" s="203"/>
      <c r="L199" s="203"/>
      <c r="M199" s="203"/>
    </row>
    <row r="200" spans="1:13" ht="108.75" customHeight="1">
      <c r="A200" s="109"/>
      <c r="B200" s="98"/>
      <c r="C200" s="157"/>
      <c r="D200" s="167"/>
      <c r="E200" s="41" t="s">
        <v>490</v>
      </c>
      <c r="F200" s="105"/>
      <c r="G200" s="155"/>
      <c r="H200" s="64">
        <v>15500</v>
      </c>
      <c r="I200" s="64">
        <v>15500</v>
      </c>
      <c r="J200" s="64">
        <v>15500</v>
      </c>
      <c r="K200" s="203"/>
      <c r="L200" s="203"/>
      <c r="M200" s="203"/>
    </row>
    <row r="201" spans="1:13" ht="78.75" customHeight="1">
      <c r="A201" s="128">
        <v>5</v>
      </c>
      <c r="B201" s="98"/>
      <c r="C201" s="157"/>
      <c r="D201" s="147" t="s">
        <v>429</v>
      </c>
      <c r="E201" s="39" t="s">
        <v>430</v>
      </c>
      <c r="F201" s="128" t="s">
        <v>75</v>
      </c>
      <c r="G201" s="29"/>
      <c r="H201" s="40">
        <f aca="true" t="shared" si="1" ref="H201:M201">SUM(H202:H203)</f>
        <v>14306</v>
      </c>
      <c r="I201" s="40">
        <f t="shared" si="1"/>
        <v>14306</v>
      </c>
      <c r="J201" s="40">
        <f t="shared" si="1"/>
        <v>14306</v>
      </c>
      <c r="K201" s="203"/>
      <c r="L201" s="203"/>
      <c r="M201" s="203"/>
    </row>
    <row r="202" spans="1:13" ht="30" customHeight="1">
      <c r="A202" s="130"/>
      <c r="B202" s="98"/>
      <c r="C202" s="157"/>
      <c r="D202" s="148"/>
      <c r="E202" s="41" t="s">
        <v>431</v>
      </c>
      <c r="F202" s="130"/>
      <c r="G202" s="39" t="s">
        <v>443</v>
      </c>
      <c r="H202" s="64">
        <v>2916</v>
      </c>
      <c r="I202" s="64">
        <v>2916</v>
      </c>
      <c r="J202" s="64">
        <v>2916</v>
      </c>
      <c r="K202" s="203"/>
      <c r="L202" s="203"/>
      <c r="M202" s="203"/>
    </row>
    <row r="203" spans="1:13" ht="42.75" customHeight="1">
      <c r="A203" s="129"/>
      <c r="B203" s="98"/>
      <c r="C203" s="157"/>
      <c r="D203" s="149"/>
      <c r="E203" s="41" t="s">
        <v>432</v>
      </c>
      <c r="F203" s="129"/>
      <c r="G203" s="39" t="s">
        <v>473</v>
      </c>
      <c r="H203" s="64">
        <v>11390</v>
      </c>
      <c r="I203" s="64">
        <v>11390</v>
      </c>
      <c r="J203" s="64">
        <v>11390</v>
      </c>
      <c r="K203" s="203"/>
      <c r="L203" s="203"/>
      <c r="M203" s="203"/>
    </row>
    <row r="204" spans="1:13" ht="63" customHeight="1">
      <c r="A204" s="128">
        <v>3</v>
      </c>
      <c r="B204" s="98"/>
      <c r="C204" s="157"/>
      <c r="D204" s="147" t="s">
        <v>437</v>
      </c>
      <c r="E204" s="39" t="s">
        <v>439</v>
      </c>
      <c r="F204" s="128" t="s">
        <v>75</v>
      </c>
      <c r="G204" s="154" t="s">
        <v>444</v>
      </c>
      <c r="H204" s="40">
        <f aca="true" t="shared" si="2" ref="H204:M204">SUM(H205:H212)</f>
        <v>11350</v>
      </c>
      <c r="I204" s="40">
        <f t="shared" si="2"/>
        <v>11350</v>
      </c>
      <c r="J204" s="40">
        <f t="shared" si="2"/>
        <v>11350</v>
      </c>
      <c r="K204" s="203"/>
      <c r="L204" s="203"/>
      <c r="M204" s="203"/>
    </row>
    <row r="205" spans="1:13" ht="17.25" customHeight="1">
      <c r="A205" s="130"/>
      <c r="B205" s="98"/>
      <c r="C205" s="157"/>
      <c r="D205" s="148"/>
      <c r="E205" s="41" t="s">
        <v>454</v>
      </c>
      <c r="F205" s="130"/>
      <c r="G205" s="156"/>
      <c r="H205" s="64">
        <v>578</v>
      </c>
      <c r="I205" s="64">
        <v>578</v>
      </c>
      <c r="J205" s="64">
        <v>578</v>
      </c>
      <c r="K205" s="203"/>
      <c r="L205" s="203"/>
      <c r="M205" s="203"/>
    </row>
    <row r="206" spans="1:13" ht="17.25" customHeight="1">
      <c r="A206" s="130"/>
      <c r="B206" s="98"/>
      <c r="C206" s="157"/>
      <c r="D206" s="148"/>
      <c r="E206" s="41" t="s">
        <v>455</v>
      </c>
      <c r="F206" s="130"/>
      <c r="G206" s="156"/>
      <c r="H206" s="64">
        <v>705</v>
      </c>
      <c r="I206" s="64">
        <v>705</v>
      </c>
      <c r="J206" s="64">
        <v>705</v>
      </c>
      <c r="K206" s="203"/>
      <c r="L206" s="203"/>
      <c r="M206" s="203"/>
    </row>
    <row r="207" spans="1:13" ht="32.25" customHeight="1">
      <c r="A207" s="130"/>
      <c r="B207" s="98"/>
      <c r="C207" s="157"/>
      <c r="D207" s="148"/>
      <c r="E207" s="41" t="s">
        <v>491</v>
      </c>
      <c r="F207" s="130"/>
      <c r="G207" s="156"/>
      <c r="H207" s="64">
        <v>2501</v>
      </c>
      <c r="I207" s="64">
        <v>2501</v>
      </c>
      <c r="J207" s="64">
        <v>2501</v>
      </c>
      <c r="K207" s="203"/>
      <c r="L207" s="203"/>
      <c r="M207" s="203"/>
    </row>
    <row r="208" spans="1:13" ht="20.25" customHeight="1">
      <c r="A208" s="130"/>
      <c r="B208" s="98"/>
      <c r="C208" s="157"/>
      <c r="D208" s="148"/>
      <c r="E208" s="41" t="s">
        <v>492</v>
      </c>
      <c r="F208" s="130"/>
      <c r="G208" s="155"/>
      <c r="H208" s="64">
        <v>260</v>
      </c>
      <c r="I208" s="64">
        <v>260</v>
      </c>
      <c r="J208" s="64">
        <v>260</v>
      </c>
      <c r="K208" s="203"/>
      <c r="L208" s="203"/>
      <c r="M208" s="203"/>
    </row>
    <row r="209" spans="1:13" ht="15" customHeight="1">
      <c r="A209" s="130"/>
      <c r="B209" s="98"/>
      <c r="C209" s="157"/>
      <c r="D209" s="148"/>
      <c r="E209" s="41" t="s">
        <v>493</v>
      </c>
      <c r="F209" s="130"/>
      <c r="G209" s="154" t="s">
        <v>457</v>
      </c>
      <c r="H209" s="64">
        <v>1120</v>
      </c>
      <c r="I209" s="64">
        <v>1120</v>
      </c>
      <c r="J209" s="64">
        <v>1120</v>
      </c>
      <c r="K209" s="203"/>
      <c r="L209" s="203"/>
      <c r="M209" s="203"/>
    </row>
    <row r="210" spans="1:13" ht="20.25" customHeight="1">
      <c r="A210" s="130"/>
      <c r="B210" s="98"/>
      <c r="C210" s="157"/>
      <c r="D210" s="148"/>
      <c r="E210" s="41" t="s">
        <v>494</v>
      </c>
      <c r="F210" s="130"/>
      <c r="G210" s="156"/>
      <c r="H210" s="64">
        <v>4816</v>
      </c>
      <c r="I210" s="64">
        <v>4816</v>
      </c>
      <c r="J210" s="64">
        <v>4816</v>
      </c>
      <c r="K210" s="203"/>
      <c r="L210" s="203"/>
      <c r="M210" s="203"/>
    </row>
    <row r="211" spans="1:13" ht="27.75" customHeight="1">
      <c r="A211" s="130"/>
      <c r="B211" s="98"/>
      <c r="C211" s="157"/>
      <c r="D211" s="148"/>
      <c r="E211" s="41" t="s">
        <v>495</v>
      </c>
      <c r="F211" s="130"/>
      <c r="G211" s="156"/>
      <c r="H211" s="64">
        <v>1050</v>
      </c>
      <c r="I211" s="64">
        <v>1050</v>
      </c>
      <c r="J211" s="64">
        <v>1050</v>
      </c>
      <c r="K211" s="203"/>
      <c r="L211" s="203"/>
      <c r="M211" s="203"/>
    </row>
    <row r="212" spans="1:13" ht="27.75" customHeight="1">
      <c r="A212" s="129"/>
      <c r="B212" s="98"/>
      <c r="C212" s="157"/>
      <c r="D212" s="149"/>
      <c r="E212" s="41" t="s">
        <v>496</v>
      </c>
      <c r="F212" s="129"/>
      <c r="G212" s="155"/>
      <c r="H212" s="64">
        <v>320</v>
      </c>
      <c r="I212" s="64">
        <v>320</v>
      </c>
      <c r="J212" s="64">
        <v>320</v>
      </c>
      <c r="K212" s="203"/>
      <c r="L212" s="203"/>
      <c r="M212" s="203"/>
    </row>
    <row r="213" spans="1:13" ht="21" customHeight="1">
      <c r="A213" s="37">
        <v>4</v>
      </c>
      <c r="B213" s="98"/>
      <c r="C213" s="157"/>
      <c r="D213" s="65" t="s">
        <v>438</v>
      </c>
      <c r="E213" s="39" t="s">
        <v>419</v>
      </c>
      <c r="F213" s="37" t="s">
        <v>14</v>
      </c>
      <c r="G213" s="39" t="s">
        <v>445</v>
      </c>
      <c r="H213" s="40">
        <v>14788</v>
      </c>
      <c r="I213" s="40">
        <v>14788</v>
      </c>
      <c r="J213" s="40">
        <v>14788</v>
      </c>
      <c r="K213" s="203"/>
      <c r="L213" s="203"/>
      <c r="M213" s="203"/>
    </row>
    <row r="214" spans="1:13" ht="36.75" customHeight="1">
      <c r="A214" s="37">
        <v>5</v>
      </c>
      <c r="B214" s="98"/>
      <c r="C214" s="157"/>
      <c r="D214" s="65" t="s">
        <v>440</v>
      </c>
      <c r="E214" s="39" t="s">
        <v>441</v>
      </c>
      <c r="F214" s="37" t="s">
        <v>75</v>
      </c>
      <c r="G214" s="39" t="s">
        <v>377</v>
      </c>
      <c r="H214" s="40">
        <v>67</v>
      </c>
      <c r="I214" s="40">
        <v>67</v>
      </c>
      <c r="J214" s="40">
        <v>67</v>
      </c>
      <c r="K214" s="203"/>
      <c r="L214" s="203"/>
      <c r="M214" s="203"/>
    </row>
    <row r="215" spans="1:13" ht="21" customHeight="1">
      <c r="A215" s="37">
        <v>6</v>
      </c>
      <c r="B215" s="98"/>
      <c r="C215" s="157"/>
      <c r="D215" s="65" t="s">
        <v>55</v>
      </c>
      <c r="E215" s="39" t="s">
        <v>32</v>
      </c>
      <c r="F215" s="37" t="s">
        <v>75</v>
      </c>
      <c r="G215" s="39" t="s">
        <v>71</v>
      </c>
      <c r="H215" s="40">
        <v>12</v>
      </c>
      <c r="I215" s="40">
        <v>12</v>
      </c>
      <c r="J215" s="40">
        <v>12</v>
      </c>
      <c r="K215" s="203"/>
      <c r="L215" s="203"/>
      <c r="M215" s="203"/>
    </row>
    <row r="216" spans="1:13" ht="32.25" customHeight="1">
      <c r="A216" s="37">
        <v>7</v>
      </c>
      <c r="B216" s="98"/>
      <c r="C216" s="157"/>
      <c r="D216" s="65" t="s">
        <v>446</v>
      </c>
      <c r="E216" s="39" t="s">
        <v>420</v>
      </c>
      <c r="F216" s="37" t="s">
        <v>14</v>
      </c>
      <c r="G216" s="39" t="s">
        <v>447</v>
      </c>
      <c r="H216" s="40">
        <v>3</v>
      </c>
      <c r="I216" s="40">
        <v>3</v>
      </c>
      <c r="J216" s="40">
        <v>3</v>
      </c>
      <c r="K216" s="203"/>
      <c r="L216" s="203"/>
      <c r="M216" s="203"/>
    </row>
    <row r="217" spans="1:13" ht="48.75" customHeight="1">
      <c r="A217" s="37">
        <v>8</v>
      </c>
      <c r="B217" s="98"/>
      <c r="C217" s="157"/>
      <c r="D217" s="65" t="s">
        <v>448</v>
      </c>
      <c r="E217" s="39" t="s">
        <v>239</v>
      </c>
      <c r="F217" s="37" t="s">
        <v>14</v>
      </c>
      <c r="G217" s="39" t="s">
        <v>449</v>
      </c>
      <c r="H217" s="40">
        <v>2</v>
      </c>
      <c r="I217" s="40">
        <v>2</v>
      </c>
      <c r="J217" s="40">
        <v>2</v>
      </c>
      <c r="K217" s="203"/>
      <c r="L217" s="203"/>
      <c r="M217" s="203"/>
    </row>
    <row r="218" spans="1:13" ht="18.75" customHeight="1">
      <c r="A218" s="37">
        <v>9</v>
      </c>
      <c r="B218" s="98"/>
      <c r="C218" s="157"/>
      <c r="D218" s="65" t="s">
        <v>450</v>
      </c>
      <c r="E218" s="39" t="s">
        <v>497</v>
      </c>
      <c r="F218" s="37" t="s">
        <v>75</v>
      </c>
      <c r="G218" s="39" t="s">
        <v>421</v>
      </c>
      <c r="H218" s="40">
        <v>4217</v>
      </c>
      <c r="I218" s="40">
        <v>4217</v>
      </c>
      <c r="J218" s="40">
        <v>4217</v>
      </c>
      <c r="K218" s="203"/>
      <c r="L218" s="203"/>
      <c r="M218" s="203"/>
    </row>
    <row r="219" spans="1:13" ht="45.75" customHeight="1">
      <c r="A219" s="37">
        <v>10</v>
      </c>
      <c r="B219" s="98"/>
      <c r="C219" s="157"/>
      <c r="D219" s="65" t="s">
        <v>451</v>
      </c>
      <c r="E219" s="39" t="s">
        <v>422</v>
      </c>
      <c r="F219" s="37" t="s">
        <v>14</v>
      </c>
      <c r="G219" s="39" t="s">
        <v>452</v>
      </c>
      <c r="H219" s="40">
        <v>3000</v>
      </c>
      <c r="I219" s="40">
        <v>3000</v>
      </c>
      <c r="J219" s="40">
        <v>3000</v>
      </c>
      <c r="K219" s="203"/>
      <c r="L219" s="203"/>
      <c r="M219" s="203"/>
    </row>
    <row r="220" spans="1:13" ht="18.75" customHeight="1">
      <c r="A220" s="133">
        <v>11</v>
      </c>
      <c r="B220" s="98"/>
      <c r="C220" s="157"/>
      <c r="D220" s="150" t="s">
        <v>453</v>
      </c>
      <c r="E220" s="39" t="s">
        <v>476</v>
      </c>
      <c r="F220" s="133" t="s">
        <v>14</v>
      </c>
      <c r="G220" s="39" t="s">
        <v>474</v>
      </c>
      <c r="H220" s="40">
        <v>32860</v>
      </c>
      <c r="I220" s="40">
        <v>32860</v>
      </c>
      <c r="J220" s="40">
        <v>32860</v>
      </c>
      <c r="K220" s="203"/>
      <c r="L220" s="203"/>
      <c r="M220" s="203"/>
    </row>
    <row r="221" spans="1:13" ht="18.75" customHeight="1">
      <c r="A221" s="133"/>
      <c r="B221" s="98"/>
      <c r="C221" s="157"/>
      <c r="D221" s="150"/>
      <c r="E221" s="39" t="s">
        <v>424</v>
      </c>
      <c r="F221" s="133"/>
      <c r="G221" s="39" t="s">
        <v>475</v>
      </c>
      <c r="H221" s="40">
        <v>2000</v>
      </c>
      <c r="I221" s="40">
        <v>2000</v>
      </c>
      <c r="J221" s="40">
        <v>2000</v>
      </c>
      <c r="K221" s="203"/>
      <c r="L221" s="203"/>
      <c r="M221" s="203"/>
    </row>
    <row r="222" spans="1:13" ht="48" customHeight="1">
      <c r="A222" s="37">
        <v>12</v>
      </c>
      <c r="B222" s="98"/>
      <c r="C222" s="157"/>
      <c r="D222" s="65" t="s">
        <v>456</v>
      </c>
      <c r="E222" s="39" t="s">
        <v>425</v>
      </c>
      <c r="F222" s="37" t="s">
        <v>14</v>
      </c>
      <c r="G222" s="39" t="s">
        <v>356</v>
      </c>
      <c r="H222" s="40">
        <v>2121</v>
      </c>
      <c r="I222" s="40">
        <v>2121</v>
      </c>
      <c r="J222" s="40">
        <v>2121</v>
      </c>
      <c r="K222" s="203"/>
      <c r="L222" s="203"/>
      <c r="M222" s="203"/>
    </row>
    <row r="223" spans="1:13" ht="102.75" customHeight="1">
      <c r="A223" s="37">
        <v>13</v>
      </c>
      <c r="B223" s="98"/>
      <c r="C223" s="157"/>
      <c r="D223" s="65" t="s">
        <v>459</v>
      </c>
      <c r="E223" s="39" t="s">
        <v>458</v>
      </c>
      <c r="F223" s="37" t="s">
        <v>75</v>
      </c>
      <c r="G223" s="39" t="s">
        <v>381</v>
      </c>
      <c r="H223" s="40">
        <v>85</v>
      </c>
      <c r="I223" s="40">
        <v>85</v>
      </c>
      <c r="J223" s="40">
        <v>85</v>
      </c>
      <c r="K223" s="203"/>
      <c r="L223" s="203"/>
      <c r="M223" s="203"/>
    </row>
    <row r="224" spans="1:13" ht="102.75" customHeight="1">
      <c r="A224" s="128">
        <v>14</v>
      </c>
      <c r="B224" s="98"/>
      <c r="C224" s="157"/>
      <c r="D224" s="147" t="s">
        <v>460</v>
      </c>
      <c r="E224" s="39" t="s">
        <v>461</v>
      </c>
      <c r="F224" s="128" t="s">
        <v>75</v>
      </c>
      <c r="G224" s="128" t="s">
        <v>381</v>
      </c>
      <c r="H224" s="40">
        <f aca="true" t="shared" si="3" ref="H224:M224">SUM(H225:H226)</f>
        <v>648</v>
      </c>
      <c r="I224" s="40">
        <f t="shared" si="3"/>
        <v>648</v>
      </c>
      <c r="J224" s="40">
        <f t="shared" si="3"/>
        <v>648</v>
      </c>
      <c r="K224" s="203"/>
      <c r="L224" s="203"/>
      <c r="M224" s="203"/>
    </row>
    <row r="225" spans="1:13" ht="16.5" customHeight="1">
      <c r="A225" s="130"/>
      <c r="B225" s="98"/>
      <c r="C225" s="157"/>
      <c r="D225" s="148"/>
      <c r="E225" s="41" t="s">
        <v>462</v>
      </c>
      <c r="F225" s="130"/>
      <c r="G225" s="130"/>
      <c r="H225" s="64">
        <v>370</v>
      </c>
      <c r="I225" s="64">
        <v>370</v>
      </c>
      <c r="J225" s="64">
        <v>370</v>
      </c>
      <c r="K225" s="203"/>
      <c r="L225" s="203"/>
      <c r="M225" s="203"/>
    </row>
    <row r="226" spans="1:13" ht="17.25" customHeight="1">
      <c r="A226" s="129"/>
      <c r="B226" s="98"/>
      <c r="C226" s="157"/>
      <c r="D226" s="149"/>
      <c r="E226" s="41" t="s">
        <v>463</v>
      </c>
      <c r="F226" s="129"/>
      <c r="G226" s="129"/>
      <c r="H226" s="64">
        <v>278</v>
      </c>
      <c r="I226" s="64">
        <v>278</v>
      </c>
      <c r="J226" s="64">
        <v>278</v>
      </c>
      <c r="K226" s="203"/>
      <c r="L226" s="203"/>
      <c r="M226" s="203"/>
    </row>
    <row r="227" spans="1:13" ht="90.75" customHeight="1">
      <c r="A227" s="128">
        <v>15</v>
      </c>
      <c r="B227" s="98"/>
      <c r="C227" s="157"/>
      <c r="D227" s="162" t="s">
        <v>466</v>
      </c>
      <c r="E227" s="39" t="s">
        <v>465</v>
      </c>
      <c r="F227" s="128" t="s">
        <v>75</v>
      </c>
      <c r="G227" s="128" t="s">
        <v>381</v>
      </c>
      <c r="H227" s="40">
        <f aca="true" t="shared" si="4" ref="H227:M227">SUM(H228:H230)</f>
        <v>642</v>
      </c>
      <c r="I227" s="40">
        <f t="shared" si="4"/>
        <v>642</v>
      </c>
      <c r="J227" s="40">
        <f t="shared" si="4"/>
        <v>642</v>
      </c>
      <c r="K227" s="203"/>
      <c r="L227" s="203"/>
      <c r="M227" s="203"/>
    </row>
    <row r="228" spans="1:13" ht="18.75" customHeight="1">
      <c r="A228" s="130"/>
      <c r="B228" s="98"/>
      <c r="C228" s="157"/>
      <c r="D228" s="163"/>
      <c r="E228" s="41" t="s">
        <v>464</v>
      </c>
      <c r="F228" s="130"/>
      <c r="G228" s="130"/>
      <c r="H228" s="64">
        <v>77</v>
      </c>
      <c r="I228" s="64">
        <v>77</v>
      </c>
      <c r="J228" s="64">
        <v>77</v>
      </c>
      <c r="K228" s="203"/>
      <c r="L228" s="203"/>
      <c r="M228" s="203"/>
    </row>
    <row r="229" spans="1:13" ht="13.5" customHeight="1">
      <c r="A229" s="130"/>
      <c r="B229" s="98"/>
      <c r="C229" s="157"/>
      <c r="D229" s="163"/>
      <c r="E229" s="41" t="s">
        <v>467</v>
      </c>
      <c r="F229" s="130"/>
      <c r="G229" s="130"/>
      <c r="H229" s="64">
        <v>371</v>
      </c>
      <c r="I229" s="64">
        <v>371</v>
      </c>
      <c r="J229" s="64">
        <v>371</v>
      </c>
      <c r="K229" s="203"/>
      <c r="L229" s="203"/>
      <c r="M229" s="203"/>
    </row>
    <row r="230" spans="1:13" ht="19.5" customHeight="1">
      <c r="A230" s="129"/>
      <c r="B230" s="98"/>
      <c r="C230" s="157"/>
      <c r="D230" s="164"/>
      <c r="E230" s="41" t="s">
        <v>468</v>
      </c>
      <c r="F230" s="129"/>
      <c r="G230" s="129"/>
      <c r="H230" s="64">
        <v>194</v>
      </c>
      <c r="I230" s="64">
        <v>194</v>
      </c>
      <c r="J230" s="64">
        <v>194</v>
      </c>
      <c r="K230" s="203"/>
      <c r="L230" s="203"/>
      <c r="M230" s="203"/>
    </row>
    <row r="231" spans="1:13" ht="123" customHeight="1">
      <c r="A231" s="37">
        <v>16</v>
      </c>
      <c r="B231" s="98"/>
      <c r="C231" s="157"/>
      <c r="D231" s="65" t="s">
        <v>469</v>
      </c>
      <c r="E231" s="39" t="s">
        <v>470</v>
      </c>
      <c r="F231" s="37" t="s">
        <v>75</v>
      </c>
      <c r="G231" s="39" t="s">
        <v>381</v>
      </c>
      <c r="H231" s="40">
        <v>32</v>
      </c>
      <c r="I231" s="40">
        <v>32</v>
      </c>
      <c r="J231" s="40">
        <v>32</v>
      </c>
      <c r="K231" s="203"/>
      <c r="L231" s="203"/>
      <c r="M231" s="203"/>
    </row>
    <row r="232" spans="1:13" ht="30.75" customHeight="1">
      <c r="A232" s="37">
        <v>17</v>
      </c>
      <c r="B232" s="98"/>
      <c r="C232" s="157"/>
      <c r="D232" s="66" t="s">
        <v>224</v>
      </c>
      <c r="E232" s="39" t="s">
        <v>59</v>
      </c>
      <c r="F232" s="37" t="s">
        <v>75</v>
      </c>
      <c r="G232" s="39" t="s">
        <v>381</v>
      </c>
      <c r="H232" s="40">
        <v>2700</v>
      </c>
      <c r="I232" s="40">
        <v>2700</v>
      </c>
      <c r="J232" s="40">
        <v>2700</v>
      </c>
      <c r="K232" s="203"/>
      <c r="L232" s="203"/>
      <c r="M232" s="203"/>
    </row>
    <row r="233" spans="1:13" ht="119.25" customHeight="1">
      <c r="A233" s="37">
        <v>18</v>
      </c>
      <c r="B233" s="98"/>
      <c r="C233" s="157"/>
      <c r="D233" s="65" t="s">
        <v>471</v>
      </c>
      <c r="E233" s="39" t="s">
        <v>472</v>
      </c>
      <c r="F233" s="37" t="s">
        <v>75</v>
      </c>
      <c r="G233" s="39" t="s">
        <v>381</v>
      </c>
      <c r="H233" s="40">
        <v>13</v>
      </c>
      <c r="I233" s="40">
        <v>13</v>
      </c>
      <c r="J233" s="40">
        <v>13</v>
      </c>
      <c r="K233" s="204"/>
      <c r="L233" s="204"/>
      <c r="M233" s="204"/>
    </row>
    <row r="234" spans="1:13" ht="23.25" customHeight="1">
      <c r="A234" s="99" t="s">
        <v>427</v>
      </c>
      <c r="B234" s="100"/>
      <c r="C234" s="100"/>
      <c r="D234" s="100"/>
      <c r="E234" s="100"/>
      <c r="F234" s="100"/>
      <c r="G234" s="113"/>
      <c r="H234" s="75" t="s">
        <v>48</v>
      </c>
      <c r="I234" s="75" t="s">
        <v>48</v>
      </c>
      <c r="J234" s="75" t="s">
        <v>48</v>
      </c>
      <c r="K234" s="75">
        <f>K233+K232+K231+K227+K224+K223+K222+K221+K220+K219+K218+K217+K216+K215+K214+K213+K204+K201+K194</f>
        <v>697347.3</v>
      </c>
      <c r="L234" s="75">
        <f>L233+L232+L231+L227+L224+L223+L222+L221+L220+L219+L218+L217+L216+L215+L214+L213+L204+L201+L194</f>
        <v>640568.4</v>
      </c>
      <c r="M234" s="75">
        <f>M233+M232+M231+M227+M224+M223+M222+M221+M220+M219+M218+M217+M216+M215+M214+M213+M204+M201+M194</f>
        <v>606566.6</v>
      </c>
    </row>
    <row r="235" spans="1:13" ht="15">
      <c r="A235" s="110" t="s">
        <v>76</v>
      </c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2"/>
    </row>
    <row r="236" spans="1:13" ht="149.25" customHeight="1">
      <c r="A236" s="42" t="s">
        <v>77</v>
      </c>
      <c r="B236" s="44" t="s">
        <v>78</v>
      </c>
      <c r="C236" s="44" t="s">
        <v>79</v>
      </c>
      <c r="D236" s="42" t="s">
        <v>80</v>
      </c>
      <c r="E236" s="44" t="s">
        <v>81</v>
      </c>
      <c r="F236" s="42" t="s">
        <v>75</v>
      </c>
      <c r="G236" s="27" t="s">
        <v>105</v>
      </c>
      <c r="H236" s="42" t="s">
        <v>82</v>
      </c>
      <c r="I236" s="42" t="s">
        <v>82</v>
      </c>
      <c r="J236" s="42" t="s">
        <v>82</v>
      </c>
      <c r="K236" s="187">
        <v>2060472</v>
      </c>
      <c r="L236" s="187">
        <v>1899223.9</v>
      </c>
      <c r="M236" s="187">
        <v>1799265.6</v>
      </c>
    </row>
    <row r="237" spans="1:13" ht="134.25" customHeight="1">
      <c r="A237" s="42" t="s">
        <v>83</v>
      </c>
      <c r="B237" s="44" t="s">
        <v>78</v>
      </c>
      <c r="C237" s="44" t="s">
        <v>79</v>
      </c>
      <c r="D237" s="42" t="s">
        <v>84</v>
      </c>
      <c r="E237" s="44" t="s">
        <v>85</v>
      </c>
      <c r="F237" s="42" t="s">
        <v>75</v>
      </c>
      <c r="G237" s="27" t="s">
        <v>105</v>
      </c>
      <c r="H237" s="42" t="s">
        <v>86</v>
      </c>
      <c r="I237" s="42" t="s">
        <v>86</v>
      </c>
      <c r="J237" s="42" t="s">
        <v>86</v>
      </c>
      <c r="K237" s="188"/>
      <c r="L237" s="188"/>
      <c r="M237" s="188"/>
    </row>
    <row r="238" spans="1:13" ht="135">
      <c r="A238" s="42" t="s">
        <v>87</v>
      </c>
      <c r="B238" s="44" t="s">
        <v>78</v>
      </c>
      <c r="C238" s="44" t="s">
        <v>79</v>
      </c>
      <c r="D238" s="42" t="s">
        <v>88</v>
      </c>
      <c r="E238" s="44" t="s">
        <v>89</v>
      </c>
      <c r="F238" s="42" t="s">
        <v>75</v>
      </c>
      <c r="G238" s="27" t="s">
        <v>105</v>
      </c>
      <c r="H238" s="42" t="s">
        <v>90</v>
      </c>
      <c r="I238" s="42" t="s">
        <v>91</v>
      </c>
      <c r="J238" s="42" t="s">
        <v>91</v>
      </c>
      <c r="K238" s="188"/>
      <c r="L238" s="188"/>
      <c r="M238" s="188"/>
    </row>
    <row r="239" spans="1:13" ht="45">
      <c r="A239" s="42" t="s">
        <v>92</v>
      </c>
      <c r="B239" s="44" t="s">
        <v>78</v>
      </c>
      <c r="C239" s="44" t="s">
        <v>79</v>
      </c>
      <c r="D239" s="42" t="s">
        <v>93</v>
      </c>
      <c r="E239" s="44" t="s">
        <v>94</v>
      </c>
      <c r="F239" s="42" t="s">
        <v>75</v>
      </c>
      <c r="G239" s="27" t="s">
        <v>105</v>
      </c>
      <c r="H239" s="42" t="s">
        <v>95</v>
      </c>
      <c r="I239" s="42" t="s">
        <v>96</v>
      </c>
      <c r="J239" s="42" t="s">
        <v>96</v>
      </c>
      <c r="K239" s="188"/>
      <c r="L239" s="188"/>
      <c r="M239" s="188"/>
    </row>
    <row r="240" spans="1:13" ht="30">
      <c r="A240" s="42" t="s">
        <v>97</v>
      </c>
      <c r="B240" s="44" t="s">
        <v>78</v>
      </c>
      <c r="C240" s="44" t="s">
        <v>79</v>
      </c>
      <c r="D240" s="42" t="s">
        <v>98</v>
      </c>
      <c r="E240" s="44" t="s">
        <v>99</v>
      </c>
      <c r="F240" s="42" t="s">
        <v>75</v>
      </c>
      <c r="G240" s="27" t="s">
        <v>105</v>
      </c>
      <c r="H240" s="42" t="s">
        <v>100</v>
      </c>
      <c r="I240" s="42" t="s">
        <v>100</v>
      </c>
      <c r="J240" s="42" t="s">
        <v>100</v>
      </c>
      <c r="K240" s="189"/>
      <c r="L240" s="189"/>
      <c r="M240" s="189"/>
    </row>
    <row r="241" spans="1:13" ht="30" customHeight="1">
      <c r="A241" s="118" t="s">
        <v>104</v>
      </c>
      <c r="B241" s="119"/>
      <c r="C241" s="119"/>
      <c r="D241" s="119"/>
      <c r="E241" s="119"/>
      <c r="F241" s="119"/>
      <c r="G241" s="120"/>
      <c r="H241" s="74" t="s">
        <v>48</v>
      </c>
      <c r="I241" s="74" t="s">
        <v>48</v>
      </c>
      <c r="J241" s="74" t="s">
        <v>48</v>
      </c>
      <c r="K241" s="74">
        <f>SUM(K236:K240)</f>
        <v>2060472</v>
      </c>
      <c r="L241" s="74">
        <f>SUM(L236:L240)</f>
        <v>1899223.9</v>
      </c>
      <c r="M241" s="74">
        <f>SUM(M236:M240)</f>
        <v>1799265.6</v>
      </c>
    </row>
    <row r="242" spans="1:13" ht="15">
      <c r="A242" s="110" t="s">
        <v>294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2"/>
    </row>
    <row r="243" spans="1:13" ht="45">
      <c r="A243" s="24" t="s">
        <v>77</v>
      </c>
      <c r="B243" s="67" t="s">
        <v>296</v>
      </c>
      <c r="C243" s="68" t="s">
        <v>297</v>
      </c>
      <c r="D243" s="37" t="s">
        <v>298</v>
      </c>
      <c r="E243" s="68" t="s">
        <v>299</v>
      </c>
      <c r="F243" s="37" t="s">
        <v>75</v>
      </c>
      <c r="G243" s="68" t="s">
        <v>353</v>
      </c>
      <c r="H243" s="37" t="s">
        <v>300</v>
      </c>
      <c r="I243" s="37" t="s">
        <v>300</v>
      </c>
      <c r="J243" s="37" t="s">
        <v>300</v>
      </c>
      <c r="K243" s="190">
        <v>231473.5</v>
      </c>
      <c r="L243" s="190">
        <v>233628.7</v>
      </c>
      <c r="M243" s="190">
        <v>219910.4</v>
      </c>
    </row>
    <row r="244" spans="1:13" ht="45">
      <c r="A244" s="24" t="s">
        <v>83</v>
      </c>
      <c r="B244" s="67" t="s">
        <v>296</v>
      </c>
      <c r="C244" s="68" t="s">
        <v>301</v>
      </c>
      <c r="D244" s="37" t="s">
        <v>302</v>
      </c>
      <c r="E244" s="68" t="s">
        <v>303</v>
      </c>
      <c r="F244" s="37" t="s">
        <v>75</v>
      </c>
      <c r="G244" s="68" t="s">
        <v>353</v>
      </c>
      <c r="H244" s="37" t="s">
        <v>304</v>
      </c>
      <c r="I244" s="37" t="s">
        <v>304</v>
      </c>
      <c r="J244" s="37" t="s">
        <v>304</v>
      </c>
      <c r="K244" s="191"/>
      <c r="L244" s="191"/>
      <c r="M244" s="191"/>
    </row>
    <row r="245" spans="1:13" ht="45">
      <c r="A245" s="24" t="s">
        <v>87</v>
      </c>
      <c r="B245" s="67" t="s">
        <v>296</v>
      </c>
      <c r="C245" s="68" t="s">
        <v>297</v>
      </c>
      <c r="D245" s="37" t="s">
        <v>305</v>
      </c>
      <c r="E245" s="68" t="s">
        <v>306</v>
      </c>
      <c r="F245" s="37" t="s">
        <v>75</v>
      </c>
      <c r="G245" s="68" t="s">
        <v>353</v>
      </c>
      <c r="H245" s="37" t="s">
        <v>307</v>
      </c>
      <c r="I245" s="37" t="s">
        <v>307</v>
      </c>
      <c r="J245" s="37" t="s">
        <v>307</v>
      </c>
      <c r="K245" s="191"/>
      <c r="L245" s="191"/>
      <c r="M245" s="191"/>
    </row>
    <row r="246" spans="1:13" ht="45">
      <c r="A246" s="24" t="s">
        <v>92</v>
      </c>
      <c r="B246" s="67" t="s">
        <v>296</v>
      </c>
      <c r="C246" s="68" t="s">
        <v>297</v>
      </c>
      <c r="D246" s="37" t="s">
        <v>308</v>
      </c>
      <c r="E246" s="68" t="s">
        <v>309</v>
      </c>
      <c r="F246" s="37" t="s">
        <v>14</v>
      </c>
      <c r="G246" s="68" t="s">
        <v>354</v>
      </c>
      <c r="H246" s="37" t="s">
        <v>310</v>
      </c>
      <c r="I246" s="37" t="s">
        <v>310</v>
      </c>
      <c r="J246" s="37" t="s">
        <v>310</v>
      </c>
      <c r="K246" s="191"/>
      <c r="L246" s="191"/>
      <c r="M246" s="191"/>
    </row>
    <row r="247" spans="1:13" ht="30">
      <c r="A247" s="24" t="s">
        <v>97</v>
      </c>
      <c r="B247" s="67" t="s">
        <v>296</v>
      </c>
      <c r="C247" s="68" t="s">
        <v>311</v>
      </c>
      <c r="D247" s="37" t="s">
        <v>221</v>
      </c>
      <c r="E247" s="68" t="s">
        <v>312</v>
      </c>
      <c r="F247" s="37" t="s">
        <v>75</v>
      </c>
      <c r="G247" s="68" t="s">
        <v>487</v>
      </c>
      <c r="H247" s="37" t="s">
        <v>313</v>
      </c>
      <c r="I247" s="37" t="s">
        <v>313</v>
      </c>
      <c r="J247" s="37" t="s">
        <v>313</v>
      </c>
      <c r="K247" s="191"/>
      <c r="L247" s="191"/>
      <c r="M247" s="191"/>
    </row>
    <row r="248" spans="1:13" ht="15">
      <c r="A248" s="24" t="s">
        <v>173</v>
      </c>
      <c r="B248" s="67" t="s">
        <v>296</v>
      </c>
      <c r="C248" s="68" t="s">
        <v>314</v>
      </c>
      <c r="D248" s="37" t="s">
        <v>315</v>
      </c>
      <c r="E248" s="68" t="s">
        <v>316</v>
      </c>
      <c r="F248" s="37" t="s">
        <v>14</v>
      </c>
      <c r="G248" s="68" t="s">
        <v>487</v>
      </c>
      <c r="H248" s="37" t="s">
        <v>317</v>
      </c>
      <c r="I248" s="37" t="s">
        <v>317</v>
      </c>
      <c r="J248" s="37" t="s">
        <v>317</v>
      </c>
      <c r="K248" s="191"/>
      <c r="L248" s="191"/>
      <c r="M248" s="191"/>
    </row>
    <row r="249" spans="1:13" ht="15">
      <c r="A249" s="24" t="s">
        <v>318</v>
      </c>
      <c r="B249" s="67" t="s">
        <v>296</v>
      </c>
      <c r="C249" s="68" t="s">
        <v>319</v>
      </c>
      <c r="D249" s="37" t="s">
        <v>320</v>
      </c>
      <c r="E249" s="68" t="s">
        <v>321</v>
      </c>
      <c r="F249" s="37" t="s">
        <v>14</v>
      </c>
      <c r="G249" s="68" t="s">
        <v>487</v>
      </c>
      <c r="H249" s="37" t="s">
        <v>322</v>
      </c>
      <c r="I249" s="37" t="s">
        <v>322</v>
      </c>
      <c r="J249" s="37" t="s">
        <v>322</v>
      </c>
      <c r="K249" s="191"/>
      <c r="L249" s="191"/>
      <c r="M249" s="191"/>
    </row>
    <row r="250" spans="1:13" ht="45">
      <c r="A250" s="24" t="s">
        <v>172</v>
      </c>
      <c r="B250" s="67" t="s">
        <v>296</v>
      </c>
      <c r="C250" s="68" t="s">
        <v>297</v>
      </c>
      <c r="D250" s="37" t="s">
        <v>219</v>
      </c>
      <c r="E250" s="68" t="s">
        <v>357</v>
      </c>
      <c r="F250" s="37" t="s">
        <v>75</v>
      </c>
      <c r="G250" s="68" t="s">
        <v>355</v>
      </c>
      <c r="H250" s="37" t="s">
        <v>323</v>
      </c>
      <c r="I250" s="37" t="s">
        <v>323</v>
      </c>
      <c r="J250" s="37" t="s">
        <v>323</v>
      </c>
      <c r="K250" s="191"/>
      <c r="L250" s="191"/>
      <c r="M250" s="191"/>
    </row>
    <row r="251" spans="1:13" ht="75">
      <c r="A251" s="24" t="s">
        <v>307</v>
      </c>
      <c r="B251" s="67" t="s">
        <v>296</v>
      </c>
      <c r="C251" s="68" t="s">
        <v>297</v>
      </c>
      <c r="D251" s="28" t="s">
        <v>361</v>
      </c>
      <c r="E251" s="68" t="s">
        <v>324</v>
      </c>
      <c r="F251" s="37" t="s">
        <v>14</v>
      </c>
      <c r="G251" s="68" t="s">
        <v>356</v>
      </c>
      <c r="H251" s="37" t="s">
        <v>325</v>
      </c>
      <c r="I251" s="37" t="s">
        <v>325</v>
      </c>
      <c r="J251" s="37" t="s">
        <v>325</v>
      </c>
      <c r="K251" s="191"/>
      <c r="L251" s="191"/>
      <c r="M251" s="191"/>
    </row>
    <row r="252" spans="1:13" ht="45">
      <c r="A252" s="24" t="s">
        <v>326</v>
      </c>
      <c r="B252" s="67" t="s">
        <v>296</v>
      </c>
      <c r="C252" s="68" t="s">
        <v>297</v>
      </c>
      <c r="D252" s="37" t="s">
        <v>327</v>
      </c>
      <c r="E252" s="68" t="s">
        <v>328</v>
      </c>
      <c r="F252" s="37" t="s">
        <v>14</v>
      </c>
      <c r="G252" s="68" t="s">
        <v>358</v>
      </c>
      <c r="H252" s="37" t="s">
        <v>329</v>
      </c>
      <c r="I252" s="37" t="s">
        <v>329</v>
      </c>
      <c r="J252" s="37" t="s">
        <v>329</v>
      </c>
      <c r="K252" s="191"/>
      <c r="L252" s="191"/>
      <c r="M252" s="191"/>
    </row>
    <row r="253" spans="1:13" ht="30">
      <c r="A253" s="24" t="s">
        <v>330</v>
      </c>
      <c r="B253" s="67" t="s">
        <v>296</v>
      </c>
      <c r="C253" s="68" t="s">
        <v>297</v>
      </c>
      <c r="D253" s="37" t="s">
        <v>331</v>
      </c>
      <c r="E253" s="68" t="s">
        <v>352</v>
      </c>
      <c r="F253" s="37" t="s">
        <v>14</v>
      </c>
      <c r="G253" s="68" t="s">
        <v>358</v>
      </c>
      <c r="H253" s="37" t="s">
        <v>332</v>
      </c>
      <c r="I253" s="37" t="s">
        <v>332</v>
      </c>
      <c r="J253" s="37" t="s">
        <v>332</v>
      </c>
      <c r="K253" s="191"/>
      <c r="L253" s="191"/>
      <c r="M253" s="191"/>
    </row>
    <row r="254" spans="1:13" ht="45">
      <c r="A254" s="24" t="s">
        <v>333</v>
      </c>
      <c r="B254" s="67" t="s">
        <v>296</v>
      </c>
      <c r="C254" s="68" t="s">
        <v>297</v>
      </c>
      <c r="D254" s="37" t="s">
        <v>334</v>
      </c>
      <c r="E254" s="68" t="s">
        <v>335</v>
      </c>
      <c r="F254" s="37" t="s">
        <v>14</v>
      </c>
      <c r="G254" s="68" t="s">
        <v>359</v>
      </c>
      <c r="H254" s="37" t="s">
        <v>336</v>
      </c>
      <c r="I254" s="37" t="s">
        <v>336</v>
      </c>
      <c r="J254" s="37" t="s">
        <v>336</v>
      </c>
      <c r="K254" s="191"/>
      <c r="L254" s="191"/>
      <c r="M254" s="191"/>
    </row>
    <row r="255" spans="1:13" ht="60">
      <c r="A255" s="24" t="s">
        <v>337</v>
      </c>
      <c r="B255" s="67" t="s">
        <v>296</v>
      </c>
      <c r="C255" s="68" t="s">
        <v>297</v>
      </c>
      <c r="D255" s="37" t="s">
        <v>338</v>
      </c>
      <c r="E255" s="68" t="s">
        <v>339</v>
      </c>
      <c r="F255" s="37" t="s">
        <v>14</v>
      </c>
      <c r="G255" s="68" t="s">
        <v>358</v>
      </c>
      <c r="H255" s="37" t="s">
        <v>340</v>
      </c>
      <c r="I255" s="37" t="s">
        <v>340</v>
      </c>
      <c r="J255" s="37" t="s">
        <v>340</v>
      </c>
      <c r="K255" s="191"/>
      <c r="L255" s="191"/>
      <c r="M255" s="191"/>
    </row>
    <row r="256" spans="1:13" ht="30">
      <c r="A256" s="24" t="s">
        <v>341</v>
      </c>
      <c r="B256" s="67" t="s">
        <v>296</v>
      </c>
      <c r="C256" s="68" t="s">
        <v>342</v>
      </c>
      <c r="D256" s="37" t="s">
        <v>343</v>
      </c>
      <c r="E256" s="68" t="s">
        <v>344</v>
      </c>
      <c r="F256" s="37" t="s">
        <v>14</v>
      </c>
      <c r="G256" s="68" t="s">
        <v>358</v>
      </c>
      <c r="H256" s="37" t="s">
        <v>337</v>
      </c>
      <c r="I256" s="37" t="s">
        <v>337</v>
      </c>
      <c r="J256" s="37" t="s">
        <v>337</v>
      </c>
      <c r="K256" s="191"/>
      <c r="L256" s="191"/>
      <c r="M256" s="191"/>
    </row>
    <row r="257" spans="1:13" ht="135">
      <c r="A257" s="24">
        <v>15</v>
      </c>
      <c r="B257" s="67" t="s">
        <v>296</v>
      </c>
      <c r="C257" s="68" t="s">
        <v>297</v>
      </c>
      <c r="D257" s="37" t="s">
        <v>345</v>
      </c>
      <c r="E257" s="68" t="s">
        <v>346</v>
      </c>
      <c r="F257" s="37" t="s">
        <v>75</v>
      </c>
      <c r="G257" s="68" t="s">
        <v>360</v>
      </c>
      <c r="H257" s="37" t="s">
        <v>347</v>
      </c>
      <c r="I257" s="37" t="s">
        <v>347</v>
      </c>
      <c r="J257" s="37" t="s">
        <v>347</v>
      </c>
      <c r="K257" s="191"/>
      <c r="L257" s="191"/>
      <c r="M257" s="191"/>
    </row>
    <row r="258" spans="1:13" ht="15">
      <c r="A258" s="24" t="s">
        <v>348</v>
      </c>
      <c r="B258" s="67" t="s">
        <v>296</v>
      </c>
      <c r="C258" s="68" t="s">
        <v>297</v>
      </c>
      <c r="D258" s="37" t="s">
        <v>349</v>
      </c>
      <c r="E258" s="68" t="s">
        <v>350</v>
      </c>
      <c r="F258" s="37" t="s">
        <v>14</v>
      </c>
      <c r="G258" s="68" t="s">
        <v>358</v>
      </c>
      <c r="H258" s="37" t="s">
        <v>326</v>
      </c>
      <c r="I258" s="37" t="s">
        <v>326</v>
      </c>
      <c r="J258" s="37" t="s">
        <v>326</v>
      </c>
      <c r="K258" s="191"/>
      <c r="L258" s="191"/>
      <c r="M258" s="191"/>
    </row>
    <row r="259" spans="1:13" ht="30">
      <c r="A259" s="24" t="s">
        <v>78</v>
      </c>
      <c r="B259" s="67" t="s">
        <v>296</v>
      </c>
      <c r="C259" s="68" t="s">
        <v>297</v>
      </c>
      <c r="D259" s="37" t="s">
        <v>331</v>
      </c>
      <c r="E259" s="68" t="s">
        <v>351</v>
      </c>
      <c r="F259" s="37" t="s">
        <v>14</v>
      </c>
      <c r="G259" s="68" t="s">
        <v>358</v>
      </c>
      <c r="H259" s="37" t="s">
        <v>83</v>
      </c>
      <c r="I259" s="37" t="s">
        <v>83</v>
      </c>
      <c r="J259" s="37" t="s">
        <v>83</v>
      </c>
      <c r="K259" s="192"/>
      <c r="L259" s="192"/>
      <c r="M259" s="192"/>
    </row>
    <row r="260" spans="1:13" ht="15">
      <c r="A260" s="99" t="s">
        <v>295</v>
      </c>
      <c r="B260" s="100"/>
      <c r="C260" s="100"/>
      <c r="D260" s="100"/>
      <c r="E260" s="100"/>
      <c r="F260" s="100"/>
      <c r="G260" s="113"/>
      <c r="H260" s="74" t="s">
        <v>48</v>
      </c>
      <c r="I260" s="74" t="s">
        <v>48</v>
      </c>
      <c r="J260" s="74" t="s">
        <v>48</v>
      </c>
      <c r="K260" s="74">
        <f>SUM(K243:K259)</f>
        <v>231473.5</v>
      </c>
      <c r="L260" s="74">
        <f>SUM(L243:L259)</f>
        <v>233628.7</v>
      </c>
      <c r="M260" s="74">
        <f>SUM(M243:M259)</f>
        <v>219910.4</v>
      </c>
    </row>
    <row r="261" spans="1:13" ht="15">
      <c r="A261" s="110" t="s">
        <v>591</v>
      </c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2"/>
    </row>
    <row r="262" spans="1:13" ht="45">
      <c r="A262" s="57">
        <v>1</v>
      </c>
      <c r="B262" s="125">
        <v>21</v>
      </c>
      <c r="C262" s="128" t="s">
        <v>33</v>
      </c>
      <c r="D262" s="37" t="s">
        <v>34</v>
      </c>
      <c r="E262" s="33" t="s">
        <v>45</v>
      </c>
      <c r="F262" s="37" t="s">
        <v>14</v>
      </c>
      <c r="G262" s="27" t="s">
        <v>363</v>
      </c>
      <c r="H262" s="37" t="s">
        <v>35</v>
      </c>
      <c r="I262" s="37" t="s">
        <v>35</v>
      </c>
      <c r="J262" s="37" t="s">
        <v>35</v>
      </c>
      <c r="K262" s="184">
        <v>22269.5</v>
      </c>
      <c r="L262" s="184">
        <v>20503.6</v>
      </c>
      <c r="M262" s="184">
        <v>19448.8</v>
      </c>
    </row>
    <row r="263" spans="1:13" ht="75">
      <c r="A263" s="57">
        <v>2</v>
      </c>
      <c r="B263" s="126"/>
      <c r="C263" s="130"/>
      <c r="D263" s="37" t="s">
        <v>36</v>
      </c>
      <c r="E263" s="68" t="s">
        <v>46</v>
      </c>
      <c r="F263" s="37" t="s">
        <v>14</v>
      </c>
      <c r="G263" s="27" t="s">
        <v>362</v>
      </c>
      <c r="H263" s="37" t="s">
        <v>37</v>
      </c>
      <c r="I263" s="37" t="s">
        <v>38</v>
      </c>
      <c r="J263" s="37" t="s">
        <v>39</v>
      </c>
      <c r="K263" s="185"/>
      <c r="L263" s="185"/>
      <c r="M263" s="185"/>
    </row>
    <row r="264" spans="1:13" ht="15">
      <c r="A264" s="125">
        <v>3</v>
      </c>
      <c r="B264" s="126"/>
      <c r="C264" s="130"/>
      <c r="D264" s="128" t="s">
        <v>40</v>
      </c>
      <c r="E264" s="103" t="s">
        <v>32</v>
      </c>
      <c r="F264" s="128" t="s">
        <v>14</v>
      </c>
      <c r="G264" s="27" t="s">
        <v>73</v>
      </c>
      <c r="H264" s="37" t="s">
        <v>41</v>
      </c>
      <c r="I264" s="37" t="s">
        <v>42</v>
      </c>
      <c r="J264" s="37" t="s">
        <v>43</v>
      </c>
      <c r="K264" s="185"/>
      <c r="L264" s="185"/>
      <c r="M264" s="185"/>
    </row>
    <row r="265" spans="1:13" ht="15">
      <c r="A265" s="127"/>
      <c r="B265" s="127"/>
      <c r="C265" s="129"/>
      <c r="D265" s="129"/>
      <c r="E265" s="105"/>
      <c r="F265" s="129"/>
      <c r="G265" s="27" t="s">
        <v>72</v>
      </c>
      <c r="H265" s="37" t="s">
        <v>44</v>
      </c>
      <c r="I265" s="37" t="s">
        <v>44</v>
      </c>
      <c r="J265" s="37" t="s">
        <v>44</v>
      </c>
      <c r="K265" s="186"/>
      <c r="L265" s="186"/>
      <c r="M265" s="186"/>
    </row>
    <row r="266" spans="1:13" ht="27" customHeight="1">
      <c r="A266" s="99" t="s">
        <v>47</v>
      </c>
      <c r="B266" s="100"/>
      <c r="C266" s="100"/>
      <c r="D266" s="100"/>
      <c r="E266" s="100"/>
      <c r="F266" s="100"/>
      <c r="G266" s="113"/>
      <c r="H266" s="74" t="s">
        <v>48</v>
      </c>
      <c r="I266" s="74" t="s">
        <v>48</v>
      </c>
      <c r="J266" s="74" t="s">
        <v>48</v>
      </c>
      <c r="K266" s="74">
        <f>SUM(K262:K265)</f>
        <v>22269.5</v>
      </c>
      <c r="L266" s="74">
        <f>SUM(L262:L265)</f>
        <v>20503.6</v>
      </c>
      <c r="M266" s="74">
        <f>SUM(M262:M265)</f>
        <v>19448.8</v>
      </c>
    </row>
    <row r="267" spans="1:13" ht="15">
      <c r="A267" s="110" t="s">
        <v>54</v>
      </c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2"/>
    </row>
    <row r="268" spans="1:13" ht="15">
      <c r="A268" s="96" t="s">
        <v>49</v>
      </c>
      <c r="B268" s="131" t="s">
        <v>170</v>
      </c>
      <c r="C268" s="103" t="s">
        <v>54</v>
      </c>
      <c r="D268" s="132" t="s">
        <v>55</v>
      </c>
      <c r="E268" s="134" t="s">
        <v>32</v>
      </c>
      <c r="F268" s="98" t="s">
        <v>75</v>
      </c>
      <c r="G268" s="69" t="s">
        <v>71</v>
      </c>
      <c r="H268" s="57" t="s">
        <v>50</v>
      </c>
      <c r="I268" s="57" t="s">
        <v>51</v>
      </c>
      <c r="J268" s="57" t="s">
        <v>51</v>
      </c>
      <c r="K268" s="184">
        <v>50639.9</v>
      </c>
      <c r="L268" s="184">
        <v>47297.6</v>
      </c>
      <c r="M268" s="184">
        <v>45301.2</v>
      </c>
    </row>
    <row r="269" spans="1:13" ht="15">
      <c r="A269" s="96"/>
      <c r="B269" s="131"/>
      <c r="C269" s="104"/>
      <c r="D269" s="133"/>
      <c r="E269" s="135"/>
      <c r="F269" s="96"/>
      <c r="G269" s="69" t="s">
        <v>72</v>
      </c>
      <c r="H269" s="57" t="s">
        <v>52</v>
      </c>
      <c r="I269" s="57" t="s">
        <v>51</v>
      </c>
      <c r="J269" s="57" t="s">
        <v>51</v>
      </c>
      <c r="K269" s="185"/>
      <c r="L269" s="185"/>
      <c r="M269" s="185"/>
    </row>
    <row r="270" spans="1:13" ht="15">
      <c r="A270" s="96"/>
      <c r="B270" s="131"/>
      <c r="C270" s="104"/>
      <c r="D270" s="133"/>
      <c r="E270" s="135"/>
      <c r="F270" s="96"/>
      <c r="G270" s="70" t="s">
        <v>73</v>
      </c>
      <c r="H270" s="71" t="s">
        <v>53</v>
      </c>
      <c r="I270" s="71" t="s">
        <v>51</v>
      </c>
      <c r="J270" s="71" t="s">
        <v>51</v>
      </c>
      <c r="K270" s="185"/>
      <c r="L270" s="185"/>
      <c r="M270" s="185"/>
    </row>
    <row r="271" spans="1:13" ht="15">
      <c r="A271" s="96"/>
      <c r="B271" s="131"/>
      <c r="C271" s="104"/>
      <c r="D271" s="133"/>
      <c r="E271" s="135"/>
      <c r="F271" s="96"/>
      <c r="G271" s="27" t="s">
        <v>74</v>
      </c>
      <c r="H271" s="57" t="s">
        <v>53</v>
      </c>
      <c r="I271" s="57" t="s">
        <v>51</v>
      </c>
      <c r="J271" s="57" t="s">
        <v>51</v>
      </c>
      <c r="K271" s="185"/>
      <c r="L271" s="185"/>
      <c r="M271" s="185"/>
    </row>
    <row r="272" spans="1:13" ht="30">
      <c r="A272" s="96">
        <v>2</v>
      </c>
      <c r="B272" s="114" t="s">
        <v>187</v>
      </c>
      <c r="C272" s="104"/>
      <c r="D272" s="96" t="s">
        <v>184</v>
      </c>
      <c r="E272" s="124" t="s">
        <v>488</v>
      </c>
      <c r="F272" s="98" t="s">
        <v>75</v>
      </c>
      <c r="G272" s="27" t="s">
        <v>364</v>
      </c>
      <c r="H272" s="72">
        <v>11760</v>
      </c>
      <c r="I272" s="51">
        <v>8415</v>
      </c>
      <c r="J272" s="72">
        <v>10260</v>
      </c>
      <c r="K272" s="185"/>
      <c r="L272" s="185"/>
      <c r="M272" s="185"/>
    </row>
    <row r="273" spans="1:13" ht="30">
      <c r="A273" s="96"/>
      <c r="B273" s="115"/>
      <c r="C273" s="104"/>
      <c r="D273" s="96"/>
      <c r="E273" s="117"/>
      <c r="F273" s="96"/>
      <c r="G273" s="27" t="s">
        <v>579</v>
      </c>
      <c r="H273" s="51">
        <v>170</v>
      </c>
      <c r="I273" s="51">
        <v>120</v>
      </c>
      <c r="J273" s="51">
        <v>145</v>
      </c>
      <c r="K273" s="185"/>
      <c r="L273" s="185"/>
      <c r="M273" s="185"/>
    </row>
    <row r="274" spans="1:13" ht="15" customHeight="1">
      <c r="A274" s="57">
        <v>3</v>
      </c>
      <c r="B274" s="115"/>
      <c r="C274" s="104"/>
      <c r="D274" s="57" t="s">
        <v>174</v>
      </c>
      <c r="E274" s="73" t="s">
        <v>175</v>
      </c>
      <c r="F274" s="24" t="s">
        <v>75</v>
      </c>
      <c r="G274" s="26" t="s">
        <v>153</v>
      </c>
      <c r="H274" s="72">
        <v>2330</v>
      </c>
      <c r="I274" s="72">
        <v>1670</v>
      </c>
      <c r="J274" s="72">
        <v>2030</v>
      </c>
      <c r="K274" s="185"/>
      <c r="L274" s="185"/>
      <c r="M274" s="185"/>
    </row>
    <row r="275" spans="1:13" ht="30">
      <c r="A275" s="57">
        <v>4</v>
      </c>
      <c r="B275" s="115"/>
      <c r="C275" s="104"/>
      <c r="D275" s="57" t="s">
        <v>176</v>
      </c>
      <c r="E275" s="39" t="s">
        <v>177</v>
      </c>
      <c r="F275" s="24" t="s">
        <v>14</v>
      </c>
      <c r="G275" s="27" t="s">
        <v>365</v>
      </c>
      <c r="H275" s="51">
        <v>4</v>
      </c>
      <c r="I275" s="51">
        <v>3</v>
      </c>
      <c r="J275" s="51">
        <v>4</v>
      </c>
      <c r="K275" s="185"/>
      <c r="L275" s="185"/>
      <c r="M275" s="185"/>
    </row>
    <row r="276" spans="1:13" ht="15">
      <c r="A276" s="96">
        <v>5</v>
      </c>
      <c r="B276" s="115"/>
      <c r="C276" s="104"/>
      <c r="D276" s="96" t="s">
        <v>185</v>
      </c>
      <c r="E276" s="117" t="s">
        <v>186</v>
      </c>
      <c r="F276" s="98" t="s">
        <v>14</v>
      </c>
      <c r="G276" s="26" t="s">
        <v>366</v>
      </c>
      <c r="H276" s="51">
        <v>2</v>
      </c>
      <c r="I276" s="51">
        <v>2</v>
      </c>
      <c r="J276" s="51">
        <v>2</v>
      </c>
      <c r="K276" s="185"/>
      <c r="L276" s="185"/>
      <c r="M276" s="185"/>
    </row>
    <row r="277" spans="1:13" ht="15">
      <c r="A277" s="96"/>
      <c r="B277" s="115"/>
      <c r="C277" s="104"/>
      <c r="D277" s="96"/>
      <c r="E277" s="117"/>
      <c r="F277" s="96"/>
      <c r="G277" s="26" t="s">
        <v>367</v>
      </c>
      <c r="H277" s="72">
        <v>5635</v>
      </c>
      <c r="I277" s="72">
        <v>4030</v>
      </c>
      <c r="J277" s="72">
        <v>4920</v>
      </c>
      <c r="K277" s="185"/>
      <c r="L277" s="185"/>
      <c r="M277" s="185"/>
    </row>
    <row r="278" spans="1:13" ht="30">
      <c r="A278" s="57">
        <v>6</v>
      </c>
      <c r="B278" s="115"/>
      <c r="C278" s="104"/>
      <c r="D278" s="57" t="s">
        <v>178</v>
      </c>
      <c r="E278" s="54" t="s">
        <v>179</v>
      </c>
      <c r="F278" s="24" t="s">
        <v>14</v>
      </c>
      <c r="G278" s="27" t="s">
        <v>368</v>
      </c>
      <c r="H278" s="51">
        <v>2</v>
      </c>
      <c r="I278" s="51">
        <v>2</v>
      </c>
      <c r="J278" s="51">
        <v>2</v>
      </c>
      <c r="K278" s="185"/>
      <c r="L278" s="185"/>
      <c r="M278" s="185"/>
    </row>
    <row r="279" spans="1:13" ht="15">
      <c r="A279" s="96">
        <v>7</v>
      </c>
      <c r="B279" s="115"/>
      <c r="C279" s="104"/>
      <c r="D279" s="96" t="s">
        <v>180</v>
      </c>
      <c r="E279" s="97" t="s">
        <v>181</v>
      </c>
      <c r="F279" s="98" t="s">
        <v>14</v>
      </c>
      <c r="G279" s="26" t="s">
        <v>367</v>
      </c>
      <c r="H279" s="72">
        <v>1270</v>
      </c>
      <c r="I279" s="51">
        <v>910</v>
      </c>
      <c r="J279" s="72">
        <v>1105</v>
      </c>
      <c r="K279" s="185"/>
      <c r="L279" s="185"/>
      <c r="M279" s="185"/>
    </row>
    <row r="280" spans="1:13" ht="15.75" customHeight="1">
      <c r="A280" s="96"/>
      <c r="B280" s="115"/>
      <c r="C280" s="104"/>
      <c r="D280" s="96"/>
      <c r="E280" s="97"/>
      <c r="F280" s="96"/>
      <c r="G280" s="27" t="s">
        <v>369</v>
      </c>
      <c r="H280" s="51">
        <v>8</v>
      </c>
      <c r="I280" s="51">
        <v>5</v>
      </c>
      <c r="J280" s="51">
        <v>6</v>
      </c>
      <c r="K280" s="185"/>
      <c r="L280" s="185"/>
      <c r="M280" s="185"/>
    </row>
    <row r="281" spans="1:13" ht="15">
      <c r="A281" s="96">
        <v>8</v>
      </c>
      <c r="B281" s="115"/>
      <c r="C281" s="104"/>
      <c r="D281" s="96" t="s">
        <v>182</v>
      </c>
      <c r="E281" s="117" t="s">
        <v>183</v>
      </c>
      <c r="F281" s="98" t="s">
        <v>14</v>
      </c>
      <c r="G281" s="26" t="s">
        <v>367</v>
      </c>
      <c r="H281" s="72">
        <v>5645</v>
      </c>
      <c r="I281" s="72">
        <v>4040</v>
      </c>
      <c r="J281" s="72">
        <v>4925</v>
      </c>
      <c r="K281" s="185"/>
      <c r="L281" s="185"/>
      <c r="M281" s="185"/>
    </row>
    <row r="282" spans="1:13" ht="30">
      <c r="A282" s="96"/>
      <c r="B282" s="116"/>
      <c r="C282" s="105"/>
      <c r="D282" s="96"/>
      <c r="E282" s="117"/>
      <c r="F282" s="96"/>
      <c r="G282" s="69" t="s">
        <v>370</v>
      </c>
      <c r="H282" s="51">
        <v>8</v>
      </c>
      <c r="I282" s="51">
        <v>5</v>
      </c>
      <c r="J282" s="51">
        <v>6</v>
      </c>
      <c r="K282" s="186"/>
      <c r="L282" s="186"/>
      <c r="M282" s="186"/>
    </row>
    <row r="283" spans="1:13" ht="15">
      <c r="A283" s="121" t="s">
        <v>56</v>
      </c>
      <c r="B283" s="122"/>
      <c r="C283" s="122"/>
      <c r="D283" s="122"/>
      <c r="E283" s="122"/>
      <c r="F283" s="122"/>
      <c r="G283" s="123"/>
      <c r="H283" s="75" t="s">
        <v>48</v>
      </c>
      <c r="I283" s="75" t="s">
        <v>48</v>
      </c>
      <c r="J283" s="75" t="s">
        <v>48</v>
      </c>
      <c r="K283" s="75">
        <f>SUM(K268:K282)</f>
        <v>50639.9</v>
      </c>
      <c r="L283" s="75">
        <f>SUM(L268:L282)</f>
        <v>47297.6</v>
      </c>
      <c r="M283" s="75">
        <f>SUM(M268:M282)</f>
        <v>45301.2</v>
      </c>
    </row>
    <row r="284" spans="1:13" ht="32.25" customHeight="1">
      <c r="A284" s="158" t="s">
        <v>522</v>
      </c>
      <c r="B284" s="158"/>
      <c r="C284" s="158"/>
      <c r="D284" s="158"/>
      <c r="E284" s="158"/>
      <c r="F284" s="158"/>
      <c r="G284" s="158"/>
      <c r="H284" s="158"/>
      <c r="I284" s="158"/>
      <c r="J284" s="158"/>
      <c r="K284" s="77">
        <f>K283+K266+K260+K241+K234+K192+K161+K108+K99+K87+K57+K49+K27+K24+K15</f>
        <v>7209368.899999999</v>
      </c>
      <c r="L284" s="77">
        <f>L283+L266+L260+L241+L234+L192+L161+L108+L99+L87+L57+L49+L27+L24+L15</f>
        <v>6783837.9</v>
      </c>
      <c r="M284" s="77">
        <f>M283+M266+M260+M241+M234+M192+M161+M108+M99+M87+M57+M49+M27+M24+M15</f>
        <v>6475018.500000001</v>
      </c>
    </row>
  </sheetData>
  <sheetProtection/>
  <mergeCells count="198">
    <mergeCell ref="M243:M259"/>
    <mergeCell ref="K262:K265"/>
    <mergeCell ref="L262:L265"/>
    <mergeCell ref="M262:M265"/>
    <mergeCell ref="K268:K282"/>
    <mergeCell ref="L268:L282"/>
    <mergeCell ref="M268:M282"/>
    <mergeCell ref="K194:K233"/>
    <mergeCell ref="L194:L233"/>
    <mergeCell ref="M194:M233"/>
    <mergeCell ref="K236:K240"/>
    <mergeCell ref="L236:L240"/>
    <mergeCell ref="M236:M240"/>
    <mergeCell ref="K110:K160"/>
    <mergeCell ref="L110:L160"/>
    <mergeCell ref="M110:M160"/>
    <mergeCell ref="K163:K191"/>
    <mergeCell ref="L163:L191"/>
    <mergeCell ref="M163:M191"/>
    <mergeCell ref="K89:K98"/>
    <mergeCell ref="L89:L98"/>
    <mergeCell ref="M89:M98"/>
    <mergeCell ref="K101:K107"/>
    <mergeCell ref="L101:L107"/>
    <mergeCell ref="M101:M107"/>
    <mergeCell ref="K29:K48"/>
    <mergeCell ref="L29:L48"/>
    <mergeCell ref="M29:M48"/>
    <mergeCell ref="K51:K56"/>
    <mergeCell ref="L51:L56"/>
    <mergeCell ref="M51:M56"/>
    <mergeCell ref="K7:K14"/>
    <mergeCell ref="L7:L14"/>
    <mergeCell ref="M7:M14"/>
    <mergeCell ref="K17:K23"/>
    <mergeCell ref="L17:L23"/>
    <mergeCell ref="M17:M23"/>
    <mergeCell ref="F89:F91"/>
    <mergeCell ref="F92:F93"/>
    <mergeCell ref="F94:F95"/>
    <mergeCell ref="F96:F97"/>
    <mergeCell ref="E89:E91"/>
    <mergeCell ref="E92:E93"/>
    <mergeCell ref="E94:E95"/>
    <mergeCell ref="E96:E97"/>
    <mergeCell ref="A194:A200"/>
    <mergeCell ref="A201:A203"/>
    <mergeCell ref="A204:A212"/>
    <mergeCell ref="A224:A226"/>
    <mergeCell ref="A227:A230"/>
    <mergeCell ref="F76:F80"/>
    <mergeCell ref="E82:E84"/>
    <mergeCell ref="D82:D84"/>
    <mergeCell ref="F82:F84"/>
    <mergeCell ref="A82:A84"/>
    <mergeCell ref="F29:F35"/>
    <mergeCell ref="F36:F37"/>
    <mergeCell ref="F38:F43"/>
    <mergeCell ref="F44:F45"/>
    <mergeCell ref="E76:E80"/>
    <mergeCell ref="D76:D80"/>
    <mergeCell ref="F59:F63"/>
    <mergeCell ref="E59:E63"/>
    <mergeCell ref="D36:D37"/>
    <mergeCell ref="E36:E37"/>
    <mergeCell ref="A36:A37"/>
    <mergeCell ref="A38:A43"/>
    <mergeCell ref="A44:A45"/>
    <mergeCell ref="A46:A47"/>
    <mergeCell ref="A59:A63"/>
    <mergeCell ref="A65:A67"/>
    <mergeCell ref="K59:K86"/>
    <mergeCell ref="L59:L86"/>
    <mergeCell ref="C110:C160"/>
    <mergeCell ref="B110:B160"/>
    <mergeCell ref="C101:C107"/>
    <mergeCell ref="A100:M100"/>
    <mergeCell ref="D59:D63"/>
    <mergeCell ref="M59:M86"/>
    <mergeCell ref="E65:E67"/>
    <mergeCell ref="F65:F67"/>
    <mergeCell ref="A58:M58"/>
    <mergeCell ref="A87:G87"/>
    <mergeCell ref="A88:M88"/>
    <mergeCell ref="A99:G99"/>
    <mergeCell ref="D68:D73"/>
    <mergeCell ref="A68:A73"/>
    <mergeCell ref="A76:A80"/>
    <mergeCell ref="D65:D67"/>
    <mergeCell ref="F68:F73"/>
    <mergeCell ref="E68:E73"/>
    <mergeCell ref="A284:J284"/>
    <mergeCell ref="A50:M50"/>
    <mergeCell ref="A57:G57"/>
    <mergeCell ref="C51:C56"/>
    <mergeCell ref="B51:B56"/>
    <mergeCell ref="G209:G212"/>
    <mergeCell ref="A220:A221"/>
    <mergeCell ref="D227:D230"/>
    <mergeCell ref="F227:F230"/>
    <mergeCell ref="D194:D200"/>
    <mergeCell ref="F204:F212"/>
    <mergeCell ref="G204:G208"/>
    <mergeCell ref="B194:B233"/>
    <mergeCell ref="C194:C233"/>
    <mergeCell ref="G194:G198"/>
    <mergeCell ref="D224:D226"/>
    <mergeCell ref="F224:F226"/>
    <mergeCell ref="F220:F221"/>
    <mergeCell ref="D204:D212"/>
    <mergeCell ref="A161:G161"/>
    <mergeCell ref="E44:E45"/>
    <mergeCell ref="A109:M109"/>
    <mergeCell ref="A105:A106"/>
    <mergeCell ref="F194:F200"/>
    <mergeCell ref="G199:G200"/>
    <mergeCell ref="F105:F106"/>
    <mergeCell ref="E105:E106"/>
    <mergeCell ref="D105:D106"/>
    <mergeCell ref="A108:G108"/>
    <mergeCell ref="A234:G234"/>
    <mergeCell ref="D201:D203"/>
    <mergeCell ref="F201:F203"/>
    <mergeCell ref="A162:M162"/>
    <mergeCell ref="A192:G192"/>
    <mergeCell ref="A193:M193"/>
    <mergeCell ref="G224:G226"/>
    <mergeCell ref="G227:G230"/>
    <mergeCell ref="D220:D221"/>
    <mergeCell ref="C163:C191"/>
    <mergeCell ref="A16:M16"/>
    <mergeCell ref="A24:G24"/>
    <mergeCell ref="C17:C23"/>
    <mergeCell ref="A28:M28"/>
    <mergeCell ref="D29:D35"/>
    <mergeCell ref="E29:E35"/>
    <mergeCell ref="A25:M25"/>
    <mergeCell ref="A27:G27"/>
    <mergeCell ref="C29:C48"/>
    <mergeCell ref="D38:D43"/>
    <mergeCell ref="K3:M3"/>
    <mergeCell ref="B3:B4"/>
    <mergeCell ref="C3:C4"/>
    <mergeCell ref="A1:M1"/>
    <mergeCell ref="E3:E4"/>
    <mergeCell ref="A3:A4"/>
    <mergeCell ref="G3:G4"/>
    <mergeCell ref="D3:D4"/>
    <mergeCell ref="H3:J3"/>
    <mergeCell ref="F3:F4"/>
    <mergeCell ref="A6:M6"/>
    <mergeCell ref="A15:G15"/>
    <mergeCell ref="C7:C14"/>
    <mergeCell ref="B268:B271"/>
    <mergeCell ref="D268:D271"/>
    <mergeCell ref="E268:E271"/>
    <mergeCell ref="C262:C265"/>
    <mergeCell ref="D264:D265"/>
    <mergeCell ref="E264:E265"/>
    <mergeCell ref="A264:A265"/>
    <mergeCell ref="B262:B265"/>
    <mergeCell ref="A261:M261"/>
    <mergeCell ref="A266:G266"/>
    <mergeCell ref="F264:F265"/>
    <mergeCell ref="A283:G283"/>
    <mergeCell ref="F268:F271"/>
    <mergeCell ref="A268:A271"/>
    <mergeCell ref="E272:E273"/>
    <mergeCell ref="F272:F273"/>
    <mergeCell ref="D281:D282"/>
    <mergeCell ref="A272:A273"/>
    <mergeCell ref="A235:M235"/>
    <mergeCell ref="A241:G241"/>
    <mergeCell ref="A276:A277"/>
    <mergeCell ref="D276:D277"/>
    <mergeCell ref="E276:E277"/>
    <mergeCell ref="F276:F277"/>
    <mergeCell ref="A267:M267"/>
    <mergeCell ref="E46:E47"/>
    <mergeCell ref="F46:F47"/>
    <mergeCell ref="A242:M242"/>
    <mergeCell ref="A260:G260"/>
    <mergeCell ref="D272:D273"/>
    <mergeCell ref="B272:B282"/>
    <mergeCell ref="K243:K259"/>
    <mergeCell ref="C268:C282"/>
    <mergeCell ref="A281:A282"/>
    <mergeCell ref="E281:E282"/>
    <mergeCell ref="F281:F282"/>
    <mergeCell ref="E38:E43"/>
    <mergeCell ref="D44:D45"/>
    <mergeCell ref="D46:D47"/>
    <mergeCell ref="A279:A280"/>
    <mergeCell ref="D279:D280"/>
    <mergeCell ref="E279:E280"/>
    <mergeCell ref="F279:F280"/>
    <mergeCell ref="A49:G49"/>
    <mergeCell ref="L243:L259"/>
  </mergeCells>
  <printOptions/>
  <pageMargins left="0.25" right="0.25" top="0.75" bottom="0.75" header="0.3" footer="0.3"/>
  <pageSetup firstPageNumber="1" useFirstPageNumber="1" fitToHeight="0" fitToWidth="1" horizontalDpi="600" verticalDpi="600" orientation="landscape" paperSize="9" scale="74" r:id="rId1"/>
  <headerFooter differentFirst="1"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63"/>
  <sheetViews>
    <sheetView zoomScalePageLayoutView="0" workbookViewId="0" topLeftCell="A1">
      <selection activeCell="B26" sqref="B26"/>
    </sheetView>
  </sheetViews>
  <sheetFormatPr defaultColWidth="9.140625" defaultRowHeight="15"/>
  <cols>
    <col min="2" max="2" width="184.57421875" style="0" customWidth="1"/>
  </cols>
  <sheetData>
    <row r="2" spans="1:2" ht="12.75" customHeight="1">
      <c r="A2" s="9" t="s">
        <v>219</v>
      </c>
      <c r="B2" s="10" t="s">
        <v>220</v>
      </c>
    </row>
    <row r="3" spans="1:4" ht="12.75" customHeight="1">
      <c r="A3" s="9" t="s">
        <v>240</v>
      </c>
      <c r="B3" s="12" t="s">
        <v>241</v>
      </c>
      <c r="C3" t="e">
        <f>IF(A3=#REF!,1,0)</f>
        <v>#REF!</v>
      </c>
      <c r="D3" t="e">
        <f>IF(B3=#REF!,1,0)</f>
        <v>#REF!</v>
      </c>
    </row>
    <row r="4" spans="1:4" ht="12.75" customHeight="1">
      <c r="A4" s="9" t="s">
        <v>242</v>
      </c>
      <c r="B4" s="12" t="s">
        <v>243</v>
      </c>
      <c r="C4">
        <f aca="true" t="shared" si="0" ref="C4:C63">IF(A4=A3,1,0)</f>
        <v>0</v>
      </c>
      <c r="D4">
        <f aca="true" t="shared" si="1" ref="D4:D63">IF(B4=B3,1,0)</f>
        <v>0</v>
      </c>
    </row>
    <row r="5" spans="1:4" ht="12.75" customHeight="1">
      <c r="A5" s="9" t="s">
        <v>244</v>
      </c>
      <c r="B5" s="12" t="s">
        <v>245</v>
      </c>
      <c r="C5">
        <f t="shared" si="0"/>
        <v>0</v>
      </c>
      <c r="D5">
        <f t="shared" si="1"/>
        <v>0</v>
      </c>
    </row>
    <row r="6" spans="1:4" ht="12.75" customHeight="1">
      <c r="A6" s="9" t="s">
        <v>246</v>
      </c>
      <c r="B6" s="11" t="s">
        <v>247</v>
      </c>
      <c r="C6">
        <f t="shared" si="0"/>
        <v>0</v>
      </c>
      <c r="D6">
        <f t="shared" si="1"/>
        <v>0</v>
      </c>
    </row>
    <row r="7" spans="1:4" ht="12.75" customHeight="1">
      <c r="A7" s="9" t="s">
        <v>246</v>
      </c>
      <c r="B7" s="11" t="s">
        <v>268</v>
      </c>
      <c r="C7">
        <f t="shared" si="0"/>
        <v>1</v>
      </c>
      <c r="D7">
        <f t="shared" si="1"/>
        <v>0</v>
      </c>
    </row>
    <row r="8" spans="1:4" ht="12.75" customHeight="1">
      <c r="A8" s="9" t="s">
        <v>248</v>
      </c>
      <c r="B8" s="11" t="s">
        <v>249</v>
      </c>
      <c r="C8">
        <f t="shared" si="0"/>
        <v>0</v>
      </c>
      <c r="D8">
        <f t="shared" si="1"/>
        <v>0</v>
      </c>
    </row>
    <row r="9" spans="1:4" ht="12.75" customHeight="1">
      <c r="A9" s="9" t="s">
        <v>250</v>
      </c>
      <c r="B9" s="11" t="s">
        <v>251</v>
      </c>
      <c r="C9">
        <f t="shared" si="0"/>
        <v>0</v>
      </c>
      <c r="D9">
        <f t="shared" si="1"/>
        <v>0</v>
      </c>
    </row>
    <row r="10" spans="1:4" ht="12.75" customHeight="1">
      <c r="A10" s="9" t="s">
        <v>250</v>
      </c>
      <c r="B10" s="11" t="s">
        <v>269</v>
      </c>
      <c r="C10">
        <f t="shared" si="0"/>
        <v>1</v>
      </c>
      <c r="D10">
        <f t="shared" si="1"/>
        <v>0</v>
      </c>
    </row>
    <row r="11" spans="1:4" ht="12.75" customHeight="1">
      <c r="A11" s="9" t="s">
        <v>252</v>
      </c>
      <c r="B11" s="12" t="s">
        <v>253</v>
      </c>
      <c r="C11">
        <f t="shared" si="0"/>
        <v>0</v>
      </c>
      <c r="D11">
        <f t="shared" si="1"/>
        <v>0</v>
      </c>
    </row>
    <row r="12" spans="1:4" ht="12.75" customHeight="1">
      <c r="A12" s="9" t="s">
        <v>252</v>
      </c>
      <c r="B12" s="12" t="s">
        <v>270</v>
      </c>
      <c r="C12">
        <f t="shared" si="0"/>
        <v>1</v>
      </c>
      <c r="D12">
        <f t="shared" si="1"/>
        <v>0</v>
      </c>
    </row>
    <row r="13" spans="1:4" ht="12.75" customHeight="1">
      <c r="A13" s="9" t="s">
        <v>254</v>
      </c>
      <c r="B13" s="12" t="s">
        <v>255</v>
      </c>
      <c r="C13">
        <f t="shared" si="0"/>
        <v>0</v>
      </c>
      <c r="D13">
        <f t="shared" si="1"/>
        <v>0</v>
      </c>
    </row>
    <row r="14" spans="1:4" ht="12.75" customHeight="1">
      <c r="A14" s="9" t="s">
        <v>254</v>
      </c>
      <c r="B14" s="12" t="s">
        <v>288</v>
      </c>
      <c r="C14">
        <f t="shared" si="0"/>
        <v>1</v>
      </c>
      <c r="D14">
        <f t="shared" si="1"/>
        <v>0</v>
      </c>
    </row>
    <row r="15" spans="1:4" ht="12.75" customHeight="1">
      <c r="A15" s="9" t="s">
        <v>256</v>
      </c>
      <c r="B15" s="12" t="s">
        <v>257</v>
      </c>
      <c r="C15">
        <f t="shared" si="0"/>
        <v>0</v>
      </c>
      <c r="D15">
        <f t="shared" si="1"/>
        <v>0</v>
      </c>
    </row>
    <row r="16" spans="1:4" ht="12.75" customHeight="1">
      <c r="A16" s="9" t="s">
        <v>256</v>
      </c>
      <c r="B16" s="12" t="s">
        <v>271</v>
      </c>
      <c r="C16">
        <f t="shared" si="0"/>
        <v>1</v>
      </c>
      <c r="D16">
        <f t="shared" si="1"/>
        <v>0</v>
      </c>
    </row>
    <row r="17" spans="1:4" ht="12.75" customHeight="1">
      <c r="A17" s="9" t="s">
        <v>258</v>
      </c>
      <c r="B17" s="12" t="s">
        <v>259</v>
      </c>
      <c r="C17">
        <f t="shared" si="0"/>
        <v>0</v>
      </c>
      <c r="D17">
        <f t="shared" si="1"/>
        <v>0</v>
      </c>
    </row>
    <row r="18" spans="1:4" ht="12.75" customHeight="1">
      <c r="A18" s="14" t="s">
        <v>260</v>
      </c>
      <c r="B18" s="12" t="s">
        <v>261</v>
      </c>
      <c r="C18">
        <f t="shared" si="0"/>
        <v>0</v>
      </c>
      <c r="D18">
        <f t="shared" si="1"/>
        <v>0</v>
      </c>
    </row>
    <row r="19" spans="1:4" ht="12.75" customHeight="1">
      <c r="A19" s="9" t="s">
        <v>262</v>
      </c>
      <c r="B19" s="12" t="s">
        <v>263</v>
      </c>
      <c r="C19">
        <f t="shared" si="0"/>
        <v>0</v>
      </c>
      <c r="D19">
        <f t="shared" si="1"/>
        <v>0</v>
      </c>
    </row>
    <row r="20" spans="1:4" ht="12.75" customHeight="1">
      <c r="A20" s="9" t="s">
        <v>262</v>
      </c>
      <c r="B20" s="13" t="s">
        <v>291</v>
      </c>
      <c r="C20">
        <f t="shared" si="0"/>
        <v>1</v>
      </c>
      <c r="D20">
        <f t="shared" si="1"/>
        <v>0</v>
      </c>
    </row>
    <row r="21" spans="1:4" ht="12.75" customHeight="1">
      <c r="A21" s="9" t="s">
        <v>264</v>
      </c>
      <c r="B21" s="12" t="s">
        <v>265</v>
      </c>
      <c r="C21">
        <f t="shared" si="0"/>
        <v>0</v>
      </c>
      <c r="D21">
        <f t="shared" si="1"/>
        <v>0</v>
      </c>
    </row>
    <row r="22" spans="1:4" ht="12.75" customHeight="1">
      <c r="A22" s="14" t="s">
        <v>264</v>
      </c>
      <c r="B22" s="11" t="s">
        <v>292</v>
      </c>
      <c r="C22">
        <f t="shared" si="0"/>
        <v>1</v>
      </c>
      <c r="D22">
        <f t="shared" si="1"/>
        <v>0</v>
      </c>
    </row>
    <row r="23" spans="1:4" ht="12.75" customHeight="1">
      <c r="A23" s="14" t="s">
        <v>266</v>
      </c>
      <c r="B23" s="15" t="s">
        <v>267</v>
      </c>
      <c r="C23">
        <f t="shared" si="0"/>
        <v>0</v>
      </c>
      <c r="D23">
        <f t="shared" si="1"/>
        <v>0</v>
      </c>
    </row>
    <row r="24" spans="1:4" ht="12.75" customHeight="1">
      <c r="A24" s="14" t="s">
        <v>266</v>
      </c>
      <c r="B24" s="15" t="s">
        <v>275</v>
      </c>
      <c r="C24">
        <f t="shared" si="0"/>
        <v>1</v>
      </c>
      <c r="D24">
        <f t="shared" si="1"/>
        <v>0</v>
      </c>
    </row>
    <row r="25" spans="1:4" ht="12.75" customHeight="1">
      <c r="A25" s="14" t="s">
        <v>286</v>
      </c>
      <c r="B25" s="15" t="s">
        <v>287</v>
      </c>
      <c r="C25">
        <f t="shared" si="0"/>
        <v>0</v>
      </c>
      <c r="D25">
        <f t="shared" si="1"/>
        <v>0</v>
      </c>
    </row>
    <row r="26" spans="1:4" ht="12.75" customHeight="1">
      <c r="A26" s="14" t="s">
        <v>276</v>
      </c>
      <c r="B26" s="15" t="s">
        <v>277</v>
      </c>
      <c r="C26">
        <f t="shared" si="0"/>
        <v>0</v>
      </c>
      <c r="D26">
        <f t="shared" si="1"/>
        <v>0</v>
      </c>
    </row>
    <row r="27" spans="1:4" ht="12.75" customHeight="1">
      <c r="A27" s="14" t="s">
        <v>278</v>
      </c>
      <c r="B27" s="15" t="s">
        <v>279</v>
      </c>
      <c r="C27">
        <f t="shared" si="0"/>
        <v>0</v>
      </c>
      <c r="D27">
        <f t="shared" si="1"/>
        <v>0</v>
      </c>
    </row>
    <row r="28" spans="1:4" ht="12.75" customHeight="1">
      <c r="A28" s="14" t="s">
        <v>143</v>
      </c>
      <c r="B28" s="15" t="s">
        <v>280</v>
      </c>
      <c r="C28">
        <f t="shared" si="0"/>
        <v>0</v>
      </c>
      <c r="D28">
        <f t="shared" si="1"/>
        <v>0</v>
      </c>
    </row>
    <row r="29" spans="1:4" ht="12.75" customHeight="1">
      <c r="A29" s="14" t="s">
        <v>145</v>
      </c>
      <c r="B29" s="15" t="s">
        <v>281</v>
      </c>
      <c r="C29">
        <f t="shared" si="0"/>
        <v>0</v>
      </c>
      <c r="D29">
        <f t="shared" si="1"/>
        <v>0</v>
      </c>
    </row>
    <row r="30" spans="1:4" ht="12.75" customHeight="1">
      <c r="A30" s="14" t="s">
        <v>282</v>
      </c>
      <c r="B30" s="15" t="s">
        <v>283</v>
      </c>
      <c r="C30">
        <f t="shared" si="0"/>
        <v>0</v>
      </c>
      <c r="D30">
        <f t="shared" si="1"/>
        <v>0</v>
      </c>
    </row>
    <row r="31" spans="1:4" ht="12.75" customHeight="1">
      <c r="A31" s="14" t="s">
        <v>282</v>
      </c>
      <c r="B31" s="15" t="s">
        <v>293</v>
      </c>
      <c r="C31">
        <f t="shared" si="0"/>
        <v>1</v>
      </c>
      <c r="D31">
        <f t="shared" si="1"/>
        <v>0</v>
      </c>
    </row>
    <row r="32" spans="1:4" ht="12.75" customHeight="1">
      <c r="A32" s="14" t="s">
        <v>272</v>
      </c>
      <c r="B32" s="15" t="s">
        <v>273</v>
      </c>
      <c r="C32">
        <f t="shared" si="0"/>
        <v>0</v>
      </c>
      <c r="D32">
        <f t="shared" si="1"/>
        <v>0</v>
      </c>
    </row>
    <row r="33" spans="1:4" ht="12.75" customHeight="1">
      <c r="A33" s="14" t="s">
        <v>272</v>
      </c>
      <c r="B33" s="15" t="s">
        <v>274</v>
      </c>
      <c r="C33">
        <f t="shared" si="0"/>
        <v>1</v>
      </c>
      <c r="D33">
        <f t="shared" si="1"/>
        <v>0</v>
      </c>
    </row>
    <row r="34" spans="1:4" ht="12.75" customHeight="1">
      <c r="A34" s="14" t="s">
        <v>284</v>
      </c>
      <c r="B34" s="15" t="s">
        <v>285</v>
      </c>
      <c r="C34">
        <f t="shared" si="0"/>
        <v>0</v>
      </c>
      <c r="D34">
        <f t="shared" si="1"/>
        <v>0</v>
      </c>
    </row>
    <row r="35" spans="1:4" ht="12.75" customHeight="1">
      <c r="A35" s="14" t="s">
        <v>289</v>
      </c>
      <c r="B35" s="15" t="s">
        <v>290</v>
      </c>
      <c r="C35">
        <f t="shared" si="0"/>
        <v>0</v>
      </c>
      <c r="D35">
        <f t="shared" si="1"/>
        <v>0</v>
      </c>
    </row>
    <row r="36" spans="1:4" ht="12.75" customHeight="1">
      <c r="A36" s="14" t="s">
        <v>213</v>
      </c>
      <c r="B36" s="21" t="s">
        <v>214</v>
      </c>
      <c r="C36">
        <f t="shared" si="0"/>
        <v>0</v>
      </c>
      <c r="D36">
        <f t="shared" si="1"/>
        <v>0</v>
      </c>
    </row>
    <row r="37" spans="1:4" ht="12.75" customHeight="1">
      <c r="A37" s="14" t="s">
        <v>213</v>
      </c>
      <c r="B37" s="15" t="s">
        <v>214</v>
      </c>
      <c r="C37">
        <f t="shared" si="0"/>
        <v>1</v>
      </c>
      <c r="D37">
        <f t="shared" si="1"/>
        <v>1</v>
      </c>
    </row>
    <row r="38" spans="1:4" ht="12.75" customHeight="1">
      <c r="A38" s="17" t="s">
        <v>209</v>
      </c>
      <c r="B38" s="19" t="s">
        <v>210</v>
      </c>
      <c r="C38">
        <f t="shared" si="0"/>
        <v>0</v>
      </c>
      <c r="D38">
        <f t="shared" si="1"/>
        <v>0</v>
      </c>
    </row>
    <row r="39" spans="1:4" ht="12.75" customHeight="1">
      <c r="A39" s="17" t="s">
        <v>209</v>
      </c>
      <c r="B39" s="19" t="s">
        <v>210</v>
      </c>
      <c r="C39">
        <f t="shared" si="0"/>
        <v>1</v>
      </c>
      <c r="D39">
        <f t="shared" si="1"/>
        <v>1</v>
      </c>
    </row>
    <row r="40" spans="1:4" ht="12.75" customHeight="1">
      <c r="A40" s="14" t="s">
        <v>209</v>
      </c>
      <c r="B40" s="15" t="s">
        <v>210</v>
      </c>
      <c r="C40">
        <f t="shared" si="0"/>
        <v>1</v>
      </c>
      <c r="D40">
        <f t="shared" si="1"/>
        <v>1</v>
      </c>
    </row>
    <row r="41" spans="1:4" ht="12.75" customHeight="1">
      <c r="A41" s="14" t="s">
        <v>211</v>
      </c>
      <c r="B41" s="21" t="s">
        <v>212</v>
      </c>
      <c r="C41">
        <f t="shared" si="0"/>
        <v>0</v>
      </c>
      <c r="D41">
        <f t="shared" si="1"/>
        <v>0</v>
      </c>
    </row>
    <row r="42" spans="1:4" ht="12.75" customHeight="1">
      <c r="A42" s="14" t="s">
        <v>211</v>
      </c>
      <c r="B42" s="15" t="s">
        <v>212</v>
      </c>
      <c r="C42">
        <f t="shared" si="0"/>
        <v>1</v>
      </c>
      <c r="D42">
        <f t="shared" si="1"/>
        <v>1</v>
      </c>
    </row>
    <row r="43" spans="1:4" ht="12.75" customHeight="1">
      <c r="A43" s="14" t="s">
        <v>217</v>
      </c>
      <c r="B43" s="21" t="s">
        <v>218</v>
      </c>
      <c r="C43">
        <f t="shared" si="0"/>
        <v>0</v>
      </c>
      <c r="D43">
        <f t="shared" si="1"/>
        <v>0</v>
      </c>
    </row>
    <row r="44" spans="1:4" ht="12.75" customHeight="1">
      <c r="A44" s="14" t="s">
        <v>217</v>
      </c>
      <c r="B44" s="21" t="s">
        <v>218</v>
      </c>
      <c r="C44">
        <f t="shared" si="0"/>
        <v>1</v>
      </c>
      <c r="D44">
        <f t="shared" si="1"/>
        <v>1</v>
      </c>
    </row>
    <row r="45" spans="1:4" ht="12.75" customHeight="1">
      <c r="A45" s="14" t="s">
        <v>217</v>
      </c>
      <c r="B45" s="21" t="s">
        <v>223</v>
      </c>
      <c r="C45">
        <f t="shared" si="0"/>
        <v>1</v>
      </c>
      <c r="D45">
        <f t="shared" si="1"/>
        <v>0</v>
      </c>
    </row>
    <row r="46" spans="1:4" ht="12.75" customHeight="1">
      <c r="A46" s="14" t="s">
        <v>217</v>
      </c>
      <c r="B46" s="15" t="s">
        <v>218</v>
      </c>
      <c r="C46">
        <f t="shared" si="0"/>
        <v>1</v>
      </c>
      <c r="D46">
        <f t="shared" si="1"/>
        <v>0</v>
      </c>
    </row>
    <row r="47" spans="1:4" ht="12.75" customHeight="1">
      <c r="A47" s="14" t="s">
        <v>217</v>
      </c>
      <c r="B47" s="15" t="s">
        <v>218</v>
      </c>
      <c r="C47">
        <f t="shared" si="0"/>
        <v>1</v>
      </c>
      <c r="D47">
        <f t="shared" si="1"/>
        <v>1</v>
      </c>
    </row>
    <row r="48" spans="1:4" ht="12.75" customHeight="1">
      <c r="A48" s="14" t="s">
        <v>224</v>
      </c>
      <c r="B48" s="15" t="s">
        <v>225</v>
      </c>
      <c r="C48">
        <f t="shared" si="0"/>
        <v>0</v>
      </c>
      <c r="D48">
        <f t="shared" si="1"/>
        <v>0</v>
      </c>
    </row>
    <row r="49" spans="1:4" ht="12.75" customHeight="1">
      <c r="A49" s="14" t="s">
        <v>226</v>
      </c>
      <c r="B49" s="15" t="s">
        <v>227</v>
      </c>
      <c r="C49">
        <f t="shared" si="0"/>
        <v>0</v>
      </c>
      <c r="D49">
        <f t="shared" si="1"/>
        <v>0</v>
      </c>
    </row>
    <row r="50" spans="1:4" ht="12.75" customHeight="1">
      <c r="A50" s="14" t="s">
        <v>226</v>
      </c>
      <c r="B50" s="15" t="s">
        <v>227</v>
      </c>
      <c r="C50">
        <f t="shared" si="0"/>
        <v>1</v>
      </c>
      <c r="D50">
        <f t="shared" si="1"/>
        <v>1</v>
      </c>
    </row>
    <row r="51" spans="1:4" ht="12.75" customHeight="1">
      <c r="A51" s="14" t="s">
        <v>228</v>
      </c>
      <c r="B51" s="15" t="s">
        <v>229</v>
      </c>
      <c r="C51">
        <f t="shared" si="0"/>
        <v>0</v>
      </c>
      <c r="D51">
        <f t="shared" si="1"/>
        <v>0</v>
      </c>
    </row>
    <row r="52" spans="1:4" ht="12.75" customHeight="1">
      <c r="A52" s="14" t="s">
        <v>230</v>
      </c>
      <c r="B52" s="15" t="s">
        <v>231</v>
      </c>
      <c r="C52">
        <f t="shared" si="0"/>
        <v>0</v>
      </c>
      <c r="D52">
        <f t="shared" si="1"/>
        <v>0</v>
      </c>
    </row>
    <row r="53" spans="1:4" ht="12.75" customHeight="1">
      <c r="A53" s="14" t="s">
        <v>230</v>
      </c>
      <c r="B53" s="15" t="s">
        <v>231</v>
      </c>
      <c r="C53">
        <f t="shared" si="0"/>
        <v>1</v>
      </c>
      <c r="D53">
        <f t="shared" si="1"/>
        <v>1</v>
      </c>
    </row>
    <row r="54" spans="1:4" ht="12.75" customHeight="1">
      <c r="A54" s="14" t="s">
        <v>215</v>
      </c>
      <c r="B54" s="21" t="s">
        <v>216</v>
      </c>
      <c r="C54">
        <f t="shared" si="0"/>
        <v>0</v>
      </c>
      <c r="D54">
        <f t="shared" si="1"/>
        <v>0</v>
      </c>
    </row>
    <row r="55" spans="1:4" ht="12.75" customHeight="1">
      <c r="A55" s="14" t="s">
        <v>215</v>
      </c>
      <c r="B55" s="21" t="s">
        <v>216</v>
      </c>
      <c r="C55">
        <f t="shared" si="0"/>
        <v>1</v>
      </c>
      <c r="D55">
        <f t="shared" si="1"/>
        <v>1</v>
      </c>
    </row>
    <row r="56" spans="1:4" ht="12.75" customHeight="1">
      <c r="A56" s="9" t="s">
        <v>215</v>
      </c>
      <c r="B56" s="15" t="s">
        <v>216</v>
      </c>
      <c r="C56">
        <f t="shared" si="0"/>
        <v>1</v>
      </c>
      <c r="D56">
        <f t="shared" si="1"/>
        <v>1</v>
      </c>
    </row>
    <row r="57" spans="1:4" ht="12.75" customHeight="1">
      <c r="A57" s="9" t="s">
        <v>215</v>
      </c>
      <c r="B57" s="15" t="s">
        <v>216</v>
      </c>
      <c r="C57">
        <f t="shared" si="0"/>
        <v>1</v>
      </c>
      <c r="D57">
        <f t="shared" si="1"/>
        <v>1</v>
      </c>
    </row>
    <row r="58" spans="1:4" ht="12.75" customHeight="1">
      <c r="A58" s="9" t="s">
        <v>221</v>
      </c>
      <c r="B58" s="21" t="s">
        <v>222</v>
      </c>
      <c r="C58">
        <f t="shared" si="0"/>
        <v>0</v>
      </c>
      <c r="D58">
        <f t="shared" si="1"/>
        <v>0</v>
      </c>
    </row>
    <row r="59" spans="1:4" ht="12.75" customHeight="1">
      <c r="A59" s="9" t="s">
        <v>233</v>
      </c>
      <c r="B59" s="15" t="s">
        <v>234</v>
      </c>
      <c r="C59">
        <f t="shared" si="0"/>
        <v>0</v>
      </c>
      <c r="D59">
        <f t="shared" si="1"/>
        <v>0</v>
      </c>
    </row>
    <row r="60" spans="1:4" ht="12.75" customHeight="1">
      <c r="A60" s="9" t="s">
        <v>235</v>
      </c>
      <c r="B60" s="15" t="s">
        <v>236</v>
      </c>
      <c r="C60">
        <f t="shared" si="0"/>
        <v>0</v>
      </c>
      <c r="D60">
        <f t="shared" si="1"/>
        <v>0</v>
      </c>
    </row>
    <row r="61" spans="1:4" ht="12.75" customHeight="1">
      <c r="A61" s="9" t="s">
        <v>237</v>
      </c>
      <c r="B61" s="15" t="s">
        <v>238</v>
      </c>
      <c r="C61">
        <f t="shared" si="0"/>
        <v>0</v>
      </c>
      <c r="D61">
        <f t="shared" si="1"/>
        <v>0</v>
      </c>
    </row>
    <row r="62" spans="1:4" ht="12.75" customHeight="1">
      <c r="A62" s="18"/>
      <c r="B62" s="20" t="s">
        <v>232</v>
      </c>
      <c r="C62">
        <f t="shared" si="0"/>
        <v>0</v>
      </c>
      <c r="D62">
        <f t="shared" si="1"/>
        <v>0</v>
      </c>
    </row>
    <row r="63" spans="1:4" ht="12.75" customHeight="1">
      <c r="A63" s="16"/>
      <c r="B63" s="15" t="s">
        <v>239</v>
      </c>
      <c r="C63">
        <f t="shared" si="0"/>
        <v>1</v>
      </c>
      <c r="D63">
        <f t="shared" si="1"/>
        <v>0</v>
      </c>
    </row>
    <row r="64" ht="12.75" customHeight="1"/>
  </sheetData>
  <sheetProtection/>
  <autoFilter ref="A1:C1">
    <sortState ref="A2:C63">
      <sortCondition sortBy="value" ref="A2:A6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2017-11-30T07:30:21Z</dcterms:modified>
  <cp:category/>
  <cp:version/>
  <cp:contentType/>
  <cp:contentStatus/>
</cp:coreProperties>
</file>