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'Лист1'!$A$1:$Z$106</definedName>
  </definedNames>
  <calcPr fullCalcOnLoad="1"/>
</workbook>
</file>

<file path=xl/sharedStrings.xml><?xml version="1.0" encoding="utf-8"?>
<sst xmlns="http://schemas.openxmlformats.org/spreadsheetml/2006/main" count="291" uniqueCount="276">
  <si>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</si>
  <si>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</si>
  <si>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</si>
  <si>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</si>
  <si>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</si>
  <si>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</si>
  <si>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1.2</t>
  </si>
  <si>
    <t>РАСХОДЫ, Всего</t>
  </si>
  <si>
    <t>КБК</t>
  </si>
  <si>
    <t>0100</t>
  </si>
  <si>
    <t>0102</t>
  </si>
  <si>
    <t>0103</t>
  </si>
  <si>
    <t>2.1</t>
  </si>
  <si>
    <t>2.1.1</t>
  </si>
  <si>
    <t>2.1.2</t>
  </si>
  <si>
    <t>Изменения (+ . 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</si>
  <si>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</si>
  <si>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</si>
  <si>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</si>
  <si>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</si>
  <si>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</si>
  <si>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</si>
  <si>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</si>
  <si>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</si>
  <si>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</si>
  <si>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</si>
  <si>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</si>
  <si>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</si>
  <si>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</si>
  <si>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</si>
  <si>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</si>
  <si>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</si>
  <si>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</si>
  <si>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</si>
  <si>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</si>
  <si>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</si>
  <si>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</si>
  <si>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</si>
  <si>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</si>
  <si>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</si>
  <si>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</si>
  <si>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</si>
  <si>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</si>
  <si>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</si>
  <si>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</si>
  <si>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</si>
  <si>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</si>
  <si>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</si>
  <si>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</si>
  <si>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</si>
  <si>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</si>
  <si>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</si>
  <si>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</si>
  <si>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</si>
  <si>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</si>
  <si>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</si>
  <si>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</si>
  <si>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</si>
  <si>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</si>
  <si>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</si>
  <si>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</si>
  <si>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</si>
  <si>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</si>
  <si>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</si>
  <si>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</si>
  <si>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</si>
  <si>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</si>
  <si>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</si>
  <si>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</si>
  <si>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</si>
  <si>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</si>
  <si>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</si>
  <si>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</si>
  <si>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</si>
  <si>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</si>
  <si>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</si>
  <si>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</si>
  <si>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</si>
  <si>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</si>
  <si>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</si>
  <si>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</si>
  <si>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</si>
  <si>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</si>
  <si>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</si>
  <si>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</si>
  <si>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</si>
  <si>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</si>
  <si>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</si>
  <si>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</si>
  <si>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</si>
  <si>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</si>
  <si>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</si>
  <si>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0104</t>
  </si>
  <si>
    <t>0105</t>
  </si>
  <si>
    <t>0106</t>
  </si>
  <si>
    <t>0107</t>
  </si>
  <si>
    <t>0111</t>
  </si>
  <si>
    <t>0113</t>
  </si>
  <si>
    <t>0200</t>
  </si>
  <si>
    <t>0203</t>
  </si>
  <si>
    <t>2.3</t>
  </si>
  <si>
    <t>2.3.1</t>
  </si>
  <si>
    <t>2.3.2</t>
  </si>
  <si>
    <t>2.3.3</t>
  </si>
  <si>
    <t>2.4</t>
  </si>
  <si>
    <t>0300</t>
  </si>
  <si>
    <t>0309</t>
  </si>
  <si>
    <t>0310</t>
  </si>
  <si>
    <t>0311</t>
  </si>
  <si>
    <t>0400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</si>
  <si>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</si>
  <si>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</si>
  <si>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</si>
  <si>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</si>
  <si>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</si>
  <si>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</si>
  <si>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</si>
  <si>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</si>
  <si>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0401</t>
  </si>
  <si>
    <t>0405</t>
  </si>
  <si>
    <t>0406</t>
  </si>
  <si>
    <t>0407</t>
  </si>
  <si>
    <t>0408</t>
  </si>
  <si>
    <t>0409</t>
  </si>
  <si>
    <t>0410</t>
  </si>
  <si>
    <t>0412</t>
  </si>
  <si>
    <t>2.5</t>
  </si>
  <si>
    <t>0500</t>
  </si>
  <si>
    <t>2.5.1</t>
  </si>
  <si>
    <t>2.5.2</t>
  </si>
  <si>
    <t>2.5.3</t>
  </si>
  <si>
    <t>0501</t>
  </si>
  <si>
    <t>0502</t>
  </si>
  <si>
    <t>0505</t>
  </si>
  <si>
    <t>2.6</t>
  </si>
  <si>
    <t>2.6.1</t>
  </si>
  <si>
    <t>2.6.2</t>
  </si>
  <si>
    <t>2.6.3</t>
  </si>
  <si>
    <t>0600</t>
  </si>
  <si>
    <t>0603</t>
  </si>
  <si>
    <t>0604</t>
  </si>
  <si>
    <t>0605</t>
  </si>
  <si>
    <t>2.7</t>
  </si>
  <si>
    <t>2.7.1</t>
  </si>
  <si>
    <t>2.7.2</t>
  </si>
  <si>
    <t>2.7.3</t>
  </si>
  <si>
    <t>2.7.4</t>
  </si>
  <si>
    <t>2.7.5</t>
  </si>
  <si>
    <t>2.7.6</t>
  </si>
  <si>
    <t>0700</t>
  </si>
  <si>
    <t>0701</t>
  </si>
  <si>
    <t>0702</t>
  </si>
  <si>
    <t>0704</t>
  </si>
  <si>
    <t>0705</t>
  </si>
  <si>
    <t>0707</t>
  </si>
  <si>
    <t>0709</t>
  </si>
  <si>
    <t>2.8</t>
  </si>
  <si>
    <t>2.8.1</t>
  </si>
  <si>
    <t>2.8.2</t>
  </si>
  <si>
    <t>2.8.3</t>
  </si>
  <si>
    <t>0800</t>
  </si>
  <si>
    <t>0801</t>
  </si>
  <si>
    <t>0802</t>
  </si>
  <si>
    <t>0804</t>
  </si>
  <si>
    <t>2.9</t>
  </si>
  <si>
    <t>2.9.1</t>
  </si>
  <si>
    <t>2.9.2</t>
  </si>
  <si>
    <t>2.9.3</t>
  </si>
  <si>
    <t>2.9.4</t>
  </si>
  <si>
    <t>2.9.5</t>
  </si>
  <si>
    <t>2.9.6</t>
  </si>
  <si>
    <t>0900</t>
  </si>
  <si>
    <t>0901</t>
  </si>
  <si>
    <t>0902</t>
  </si>
  <si>
    <t>0904</t>
  </si>
  <si>
    <t>0905</t>
  </si>
  <si>
    <t>0906</t>
  </si>
  <si>
    <t>0909</t>
  </si>
  <si>
    <t>2.10</t>
  </si>
  <si>
    <t>2.10.1</t>
  </si>
  <si>
    <t>2.10.2</t>
  </si>
  <si>
    <t>2.10.3</t>
  </si>
  <si>
    <t>2.10.4</t>
  </si>
  <si>
    <t>2.10.5</t>
  </si>
  <si>
    <t>1000</t>
  </si>
  <si>
    <t>1001</t>
  </si>
  <si>
    <t>1002</t>
  </si>
  <si>
    <t>1003</t>
  </si>
  <si>
    <t>1004</t>
  </si>
  <si>
    <t>1006</t>
  </si>
  <si>
    <t>2.11</t>
  </si>
  <si>
    <t>2.11.1</t>
  </si>
  <si>
    <t>2.11.2</t>
  </si>
  <si>
    <t>2.11.3</t>
  </si>
  <si>
    <t>1100</t>
  </si>
  <si>
    <t>1102</t>
  </si>
  <si>
    <t>1103</t>
  </si>
  <si>
    <t>1105</t>
  </si>
  <si>
    <t>2.12</t>
  </si>
  <si>
    <t>2.12.1</t>
  </si>
  <si>
    <t>1200</t>
  </si>
  <si>
    <t>1202</t>
  </si>
  <si>
    <t>2.13</t>
  </si>
  <si>
    <t>2.13.1</t>
  </si>
  <si>
    <t>1300</t>
  </si>
  <si>
    <t>1301</t>
  </si>
  <si>
    <t>2.14</t>
  </si>
  <si>
    <t>2.14.1</t>
  </si>
  <si>
    <t>2.14.2</t>
  </si>
  <si>
    <t>2.14.3</t>
  </si>
  <si>
    <t>1400</t>
  </si>
  <si>
    <t>1401</t>
  </si>
  <si>
    <t>1402</t>
  </si>
  <si>
    <t>1403</t>
  </si>
  <si>
    <t>Благоустройство</t>
  </si>
  <si>
    <t>0503</t>
  </si>
  <si>
    <t>2.5.4</t>
  </si>
  <si>
    <t>0314</t>
  </si>
  <si>
    <t>Другие вопросы в области национальной безопасности и правоохранительной деятельности</t>
  </si>
  <si>
    <t>2.3.4</t>
  </si>
  <si>
    <t>ДЕФИЦИТ</t>
  </si>
  <si>
    <t>3.</t>
  </si>
  <si>
    <t>2.</t>
  </si>
  <si>
    <t>Безвозмездные поступления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</si>
  <si>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</si>
  <si>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</si>
  <si>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</si>
  <si>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</si>
  <si>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</si>
  <si>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</si>
  <si>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</si>
  <si>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</si>
  <si>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</si>
  <si>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</si>
  <si>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</si>
  <si>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</si>
  <si>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</si>
  <si>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</si>
  <si>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</si>
  <si>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</si>
  <si>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</si>
  <si>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2.7.7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</si>
  <si>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</si>
  <si>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</si>
  <si>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</si>
  <si>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</si>
  <si>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</si>
  <si>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</si>
  <si>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</si>
  <si>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</si>
  <si>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</si>
  <si>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</si>
  <si>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</si>
  <si>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</si>
  <si>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</si>
  <si>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</si>
  <si>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</si>
  <si>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</si>
  <si>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 Сборы за пользование объектами животного мира и за пользование объектами водных биологических ресурсов</t>
  </si>
  <si>
    <t xml:space="preserve">000 1 07 04000 01 0000 110 </t>
  </si>
  <si>
    <t xml:space="preserve"> 000 1 00 00000 00 0000 000 </t>
  </si>
  <si>
    <t>2 02 10000 00 0000 151</t>
  </si>
  <si>
    <t>2 02 20000 00 0000 151</t>
  </si>
  <si>
    <t>2 02 30000 00 0000 151</t>
  </si>
  <si>
    <t>2 02 40000 00 0000 151</t>
  </si>
  <si>
    <t>2.11.4</t>
  </si>
  <si>
    <t xml:space="preserve">Физическая культура </t>
  </si>
  <si>
    <t>1101</t>
  </si>
  <si>
    <t>Закон ЗК "О бюджете ЗК на 2018 год и плановый период 2019  и 2020 годов" от 26.12.2017г № 1544-ЗЗК (в редакции 1-ЗЗК от .0.18 г)</t>
  </si>
  <si>
    <t>Закон ЗК "О бюджете ЗК на 2019 год и плановый период 2020  и 2021 годов" от 25.12.2018г № 1668-ЗЗК</t>
  </si>
  <si>
    <t>Прикладные научные исследования в области жилищно-коммунального хозяйства</t>
  </si>
  <si>
    <t>0504</t>
  </si>
  <si>
    <t>2.5.5</t>
  </si>
  <si>
    <t>Закон ЗК "О бюджете ЗК на 2019 год и плановый период 2019  и 2020 годов" от 25.12.2018г № 1668-ЗЗК (в редакции 1691-ЗЗК от 19.02.19 г)</t>
  </si>
  <si>
    <t>Закон ЗК "О бюджете ЗК на 2019 год и плановый период 2019  и 2020 годов" от 25.12.2018г № 1668-ЗЗК (в редакции 1729-ЗЗК от 06.06.19 г)</t>
  </si>
  <si>
    <t>Сведения о внесенных изменениях в закон о бюджете на 2019 год и на плановый период 2020 и 2021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</si>
</sst>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49" fontId="27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12" xfId="0" applyFont="1" applyBorder="1" applyAlignment="1">
      <alignment/>
    </xf>
    <xf numFmtId="49" fontId="43" fillId="0" borderId="12" xfId="0" applyNumberFormat="1" applyFont="1" applyBorder="1" applyAlignment="1">
      <alignment/>
    </xf>
    <xf numFmtId="0" fontId="44" fillId="0" borderId="13" xfId="0" applyNumberFormat="1" applyFont="1" applyFill="1" applyBorder="1" applyAlignment="1">
      <alignment vertical="center" wrapText="1"/>
    </xf>
    <xf numFmtId="0" fontId="43" fillId="0" borderId="13" xfId="0" applyNumberFormat="1" applyFont="1" applyFill="1" applyBorder="1" applyAlignment="1">
      <alignment vertical="center" wrapText="1"/>
    </xf>
    <xf numFmtId="49" fontId="43" fillId="0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3" fillId="12" borderId="12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/>
    </xf>
    <xf numFmtId="164" fontId="43" fillId="12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49" fontId="43" fillId="0" borderId="14" xfId="0" applyNumberFormat="1" applyFont="1" applyBorder="1" applyAlignment="1">
      <alignment/>
    </xf>
    <xf numFmtId="0" fontId="43" fillId="0" borderId="15" xfId="0" applyNumberFormat="1" applyFont="1" applyFill="1" applyBorder="1" applyAlignment="1">
      <alignment vertical="center" wrapText="1"/>
    </xf>
    <xf numFmtId="164" fontId="43" fillId="0" borderId="14" xfId="0" applyNumberFormat="1" applyFont="1" applyBorder="1" applyAlignment="1">
      <alignment/>
    </xf>
    <xf numFmtId="164" fontId="43" fillId="12" borderId="14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vertical="center" wrapText="1"/>
    </xf>
    <xf numFmtId="0" fontId="43" fillId="0" borderId="12" xfId="0" applyNumberFormat="1" applyFont="1" applyFill="1" applyBorder="1" applyAlignment="1">
      <alignment vertical="center" wrapText="1"/>
    </xf>
    <xf numFmtId="164" fontId="45" fillId="12" borderId="12" xfId="0" applyNumberFormat="1" applyFont="1" applyFill="1" applyBorder="1" applyAlignment="1">
      <alignment/>
    </xf>
    <xf numFmtId="49" fontId="45" fillId="0" borderId="12" xfId="0" applyNumberFormat="1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46" fillId="12" borderId="12" xfId="0" applyFont="1" applyFill="1" applyBorder="1" applyAlignment="1">
      <alignment/>
    </xf>
    <xf numFmtId="164" fontId="46" fillId="12" borderId="12" xfId="0" applyNumberFormat="1" applyFont="1" applyFill="1" applyBorder="1" applyAlignment="1">
      <alignment/>
    </xf>
    <xf numFmtId="164" fontId="43" fillId="0" borderId="14" xfId="0" applyNumberFormat="1" applyFont="1" applyFill="1" applyBorder="1" applyAlignment="1">
      <alignment/>
    </xf>
    <xf numFmtId="49" fontId="43" fillId="0" borderId="12" xfId="0" applyNumberFormat="1" applyFont="1" applyBorder="1" applyAlignment="1">
      <alignment horizontal="center" vertical="center"/>
    </xf>
    <xf numFmtId="49" fontId="46" fillId="12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43" fillId="0" borderId="12" xfId="0" applyFont="1" applyBorder="1" applyAlignment="1">
      <alignment wrapText="1"/>
    </xf>
    <xf numFmtId="164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45" fillId="33" borderId="12" xfId="0" applyNumberFormat="1" applyFont="1" applyFill="1" applyBorder="1" applyAlignment="1">
      <alignment/>
    </xf>
    <xf numFmtId="164" fontId="43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43" fillId="0" borderId="16" xfId="0" applyNumberFormat="1" applyFont="1" applyBorder="1" applyAlignment="1">
      <alignment horizontal="center" vertical="center"/>
    </xf>
    <xf numFmtId="49" fontId="45" fillId="11" borderId="12" xfId="0" applyNumberFormat="1" applyFont="1" applyFill="1" applyBorder="1" applyAlignment="1">
      <alignment horizontal="center" vertical="center"/>
    </xf>
    <xf numFmtId="0" fontId="45" fillId="11" borderId="12" xfId="0" applyFont="1" applyFill="1" applyBorder="1" applyAlignment="1">
      <alignment/>
    </xf>
    <xf numFmtId="164" fontId="45" fillId="11" borderId="12" xfId="0" applyNumberFormat="1" applyFont="1" applyFill="1" applyBorder="1" applyAlignment="1">
      <alignment/>
    </xf>
    <xf numFmtId="49" fontId="45" fillId="11" borderId="17" xfId="0" applyNumberFormat="1" applyFont="1" applyFill="1" applyBorder="1" applyAlignment="1">
      <alignment horizontal="center" vertical="center"/>
    </xf>
    <xf numFmtId="0" fontId="45" fillId="11" borderId="17" xfId="0" applyFont="1" applyFill="1" applyBorder="1" applyAlignment="1">
      <alignment/>
    </xf>
    <xf numFmtId="164" fontId="45" fillId="11" borderId="17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4" fontId="43" fillId="33" borderId="12" xfId="0" applyNumberFormat="1" applyFont="1" applyFill="1" applyBorder="1" applyAlignment="1">
      <alignment/>
    </xf>
    <xf numFmtId="164" fontId="45" fillId="33" borderId="17" xfId="0" applyNumberFormat="1" applyFont="1" applyFill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6"/>
  <sheetViews>
    <sheetView tabSelected="1" view="pageBreakPreview" zoomScale="80" zoomScaleNormal="90" zoomScaleSheetLayoutView="80" zoomScalePageLayoutView="0" workbookViewId="0" topLeftCell="A16">
      <selection activeCell="D18" sqref="D18:Z18"/>
    </sheetView>
  </sheetViews>
  <sheetFormatPr defaultColWidth="9.140625" defaultRowHeight="15"/>
  <cols>
    <col min="1" max="1" width="7.7109375" style="22" customWidth="1"/>
    <col min="2" max="2" width="38.8515625" style="0" customWidth="1"/>
    <col min="3" max="3" width="26.28125" style="0" customWidth="1"/>
    <col min="4" max="4" width="22.8515625" style="6" customWidth="1"/>
    <col min="5" max="5" width="22.28125" style="6" customWidth="1"/>
    <col min="6" max="6" width="25.140625" style="6" customWidth="1"/>
    <col min="7" max="7" width="21.28125" style="6" hidden="1" customWidth="1"/>
    <col min="8" max="8" width="26.00390625" style="6" hidden="1" customWidth="1"/>
    <col min="9" max="9" width="20.57421875" style="6" hidden="1" customWidth="1"/>
    <col min="10" max="10" width="24.7109375" style="6" hidden="1" customWidth="1"/>
    <col min="11" max="11" width="21.7109375" style="6" hidden="1" customWidth="1"/>
    <col min="12" max="12" width="24.8515625" style="6" hidden="1" customWidth="1"/>
    <col min="13" max="13" width="19.57421875" style="6" hidden="1" customWidth="1"/>
    <col min="14" max="14" width="25.00390625" style="34" hidden="1" customWidth="1"/>
    <col min="15" max="15" width="22.00390625" style="34" hidden="1" customWidth="1"/>
    <col min="16" max="16" width="27.28125" style="34" hidden="1" customWidth="1"/>
    <col min="17" max="17" width="24.00390625" style="34" hidden="1" customWidth="1"/>
    <col min="18" max="18" width="27.421875" style="34" hidden="1" customWidth="1"/>
    <col min="19" max="23" width="25.7109375" style="0" hidden="1" customWidth="1"/>
    <col min="24" max="24" width="27.8515625" style="0" hidden="1" customWidth="1"/>
    <col min="25" max="25" width="22.421875" style="0" customWidth="1"/>
    <col min="26" max="26" width="25.00390625" style="52" customWidth="1"/>
  </cols>
  <sheetData>
    <row r="2" spans="1:26" ht="15.75" customHeight="1">
      <c r="A2" s="57" t="s">
        <v>275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4" spans="1:26" ht="90">
      <c r="A4" s="56" t="s">
        <v>0</v>
      </c>
      <c r="B4" s="56"/>
      <c r="C4" s="38" t="s">
        <v>8</v>
      </c>
      <c r="D4" s="7" t="s">
        <v>269</v>
      </c>
      <c r="E4" s="8" t="s">
        <v>15</v>
      </c>
      <c r="F4" s="7" t="s">
        <v>273</v>
      </c>
      <c r="G4" s="8" t="s">
        <v>15</v>
      </c>
      <c r="H4" s="7"/>
      <c r="I4" s="8" t="s">
        <v>15</v>
      </c>
      <c r="J4" s="7" t="s">
        <v>268</v>
      </c>
      <c r="K4" s="8" t="s">
        <v>15</v>
      </c>
      <c r="L4" s="7" t="s">
        <v>268</v>
      </c>
      <c r="M4" s="8" t="s">
        <v>15</v>
      </c>
      <c r="N4" s="7" t="s">
        <v>268</v>
      </c>
      <c r="O4" s="8" t="s">
        <v>15</v>
      </c>
      <c r="P4" s="7"/>
      <c r="Q4" s="8" t="s">
        <v>15</v>
      </c>
      <c r="R4" s="7"/>
      <c r="S4" s="8" t="s">
        <v>15</v>
      </c>
      <c r="T4" s="7"/>
      <c r="U4" s="8" t="s">
        <v>15</v>
      </c>
      <c r="V4" s="7"/>
      <c r="W4" s="8" t="s">
        <v>15</v>
      </c>
      <c r="X4" s="7"/>
      <c r="Y4" s="8" t="s">
        <v>15</v>
      </c>
      <c r="Z4" s="7" t="s">
        <v>274</v>
      </c>
    </row>
    <row r="5" spans="1:26" s="35" customFormat="1" ht="15">
      <c r="A5" s="27">
        <v>1</v>
      </c>
      <c r="B5" s="23" t="s">
        <v>2</v>
      </c>
      <c r="C5" s="23"/>
      <c r="D5" s="24">
        <f>D7+D18</f>
        <v>58433964.599999994</v>
      </c>
      <c r="E5" s="24">
        <f>E7+E18</f>
        <v>3069558.2</v>
      </c>
      <c r="F5" s="24">
        <v>61503522.8</v>
      </c>
      <c r="G5" s="24"/>
      <c r="H5" s="24"/>
      <c r="I5" s="24">
        <f aca="true" t="shared" si="0" ref="I5:W5">I7+I18</f>
        <v>0</v>
      </c>
      <c r="J5" s="24">
        <f>J7+J18</f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/>
      <c r="U5" s="24">
        <f t="shared" si="0"/>
        <v>0</v>
      </c>
      <c r="V5" s="24"/>
      <c r="W5" s="24">
        <f t="shared" si="0"/>
        <v>0</v>
      </c>
      <c r="X5" s="24"/>
      <c r="Y5" s="24">
        <f>Y7+Y18</f>
        <v>8450867.700000007</v>
      </c>
      <c r="Z5" s="24">
        <v>69954390.5</v>
      </c>
    </row>
    <row r="6" spans="1:26" ht="15">
      <c r="A6" s="26"/>
      <c r="B6" s="1" t="s">
        <v>1</v>
      </c>
      <c r="C6" s="1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39"/>
      <c r="T6" s="9"/>
      <c r="U6" s="39"/>
      <c r="V6" s="9"/>
      <c r="W6" s="39"/>
      <c r="X6" s="9"/>
      <c r="Y6" s="10"/>
      <c r="Z6" s="9"/>
    </row>
    <row r="7" spans="1:26" s="21" customFormat="1" ht="15">
      <c r="A7" s="45" t="s">
        <v>3</v>
      </c>
      <c r="B7" s="46" t="s">
        <v>4</v>
      </c>
      <c r="C7" s="46" t="s">
        <v>260</v>
      </c>
      <c r="D7" s="47">
        <v>33756168.4</v>
      </c>
      <c r="E7" s="47">
        <f>F7-D7</f>
        <v>1683076</v>
      </c>
      <c r="F7" s="47">
        <v>35439244.4</v>
      </c>
      <c r="G7" s="47"/>
      <c r="H7" s="47"/>
      <c r="I7" s="47">
        <f>SUM(I9:I17)</f>
        <v>0</v>
      </c>
      <c r="J7" s="47"/>
      <c r="K7" s="47">
        <f>SUM(K9:K17)</f>
        <v>0</v>
      </c>
      <c r="L7" s="47">
        <f>J7+K7</f>
        <v>0</v>
      </c>
      <c r="M7" s="47"/>
      <c r="N7" s="47"/>
      <c r="O7" s="47"/>
      <c r="P7" s="47"/>
      <c r="Q7" s="47"/>
      <c r="R7" s="47"/>
      <c r="S7" s="47">
        <f>T7-H7</f>
        <v>0</v>
      </c>
      <c r="T7" s="47"/>
      <c r="U7" s="20">
        <f>V7-T7</f>
        <v>0</v>
      </c>
      <c r="V7" s="47"/>
      <c r="W7" s="20">
        <f>X7-V7</f>
        <v>0</v>
      </c>
      <c r="X7" s="47"/>
      <c r="Y7" s="47">
        <f>Z7-F7</f>
        <v>1052376.8000000045</v>
      </c>
      <c r="Z7" s="47">
        <v>36491621.2</v>
      </c>
    </row>
    <row r="8" spans="1:26" ht="15">
      <c r="A8" s="26"/>
      <c r="B8" s="1" t="s">
        <v>5</v>
      </c>
      <c r="C8" s="1"/>
      <c r="D8" s="9"/>
      <c r="E8" s="10">
        <f aca="true" t="shared" si="1" ref="E8:E68">F8-D8</f>
        <v>0</v>
      </c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>
        <f>Z8-F8</f>
        <v>0</v>
      </c>
      <c r="Z8" s="9"/>
    </row>
    <row r="9" spans="1:26" ht="15.75" customHeight="1">
      <c r="A9" s="26"/>
      <c r="B9" s="33" t="s">
        <v>242</v>
      </c>
      <c r="C9" s="33" t="s">
        <v>243</v>
      </c>
      <c r="D9" s="9">
        <v>8160411.2</v>
      </c>
      <c r="E9" s="10">
        <f t="shared" si="1"/>
        <v>0</v>
      </c>
      <c r="F9" s="9">
        <v>8160411.2</v>
      </c>
      <c r="G9" s="10"/>
      <c r="H9" s="9"/>
      <c r="I9" s="10">
        <f aca="true" t="shared" si="2" ref="I9:I17">J9-H9</f>
        <v>0</v>
      </c>
      <c r="J9" s="9"/>
      <c r="K9" s="10">
        <v>0</v>
      </c>
      <c r="L9" s="9">
        <f aca="true" t="shared" si="3" ref="L9:L17">J9+K9</f>
        <v>0</v>
      </c>
      <c r="M9" s="10"/>
      <c r="N9" s="9"/>
      <c r="O9" s="10"/>
      <c r="P9" s="9"/>
      <c r="Q9" s="10"/>
      <c r="R9" s="9"/>
      <c r="S9" s="10">
        <f aca="true" t="shared" si="4" ref="S9:S17">T9-H9</f>
        <v>0</v>
      </c>
      <c r="T9" s="9"/>
      <c r="U9" s="10">
        <f>V9-T9</f>
        <v>0</v>
      </c>
      <c r="V9" s="9"/>
      <c r="W9" s="10">
        <f>X9-V9</f>
        <v>0</v>
      </c>
      <c r="X9" s="9"/>
      <c r="Y9" s="10">
        <f>Z9-F9</f>
        <v>633954.9999999991</v>
      </c>
      <c r="Z9" s="9">
        <v>8794366.2</v>
      </c>
    </row>
    <row r="10" spans="1:26" ht="16.5" customHeight="1">
      <c r="A10" s="26"/>
      <c r="B10" s="33" t="s">
        <v>244</v>
      </c>
      <c r="C10" s="33" t="s">
        <v>245</v>
      </c>
      <c r="D10" s="9">
        <v>14276847.1</v>
      </c>
      <c r="E10" s="10">
        <f t="shared" si="1"/>
        <v>369765.2000000011</v>
      </c>
      <c r="F10" s="9">
        <v>14646612.3</v>
      </c>
      <c r="G10" s="10"/>
      <c r="H10" s="9"/>
      <c r="I10" s="10">
        <f t="shared" si="2"/>
        <v>0</v>
      </c>
      <c r="J10" s="9"/>
      <c r="K10" s="10">
        <v>0</v>
      </c>
      <c r="L10" s="9">
        <f t="shared" si="3"/>
        <v>0</v>
      </c>
      <c r="M10" s="10"/>
      <c r="N10" s="9"/>
      <c r="O10" s="10"/>
      <c r="P10" s="9"/>
      <c r="Q10" s="10"/>
      <c r="R10" s="9"/>
      <c r="S10" s="10">
        <f t="shared" si="4"/>
        <v>0</v>
      </c>
      <c r="T10" s="9"/>
      <c r="U10" s="10">
        <f aca="true" t="shared" si="5" ref="U10:U17">V10-T10</f>
        <v>0</v>
      </c>
      <c r="V10" s="9"/>
      <c r="W10" s="10">
        <f aca="true" t="shared" si="6" ref="W10:W17">X10-V10</f>
        <v>0</v>
      </c>
      <c r="X10" s="9"/>
      <c r="Y10" s="10">
        <f aca="true" t="shared" si="7" ref="Y10:Y17">Z10-F10</f>
        <v>228999</v>
      </c>
      <c r="Z10" s="9">
        <v>14875611.3</v>
      </c>
    </row>
    <row r="11" spans="1:26" ht="45">
      <c r="A11" s="26"/>
      <c r="B11" s="33" t="s">
        <v>246</v>
      </c>
      <c r="C11" s="33" t="s">
        <v>247</v>
      </c>
      <c r="D11" s="9">
        <v>3252325.5</v>
      </c>
      <c r="E11" s="10">
        <f t="shared" si="1"/>
        <v>660</v>
      </c>
      <c r="F11" s="9">
        <v>3252985.5</v>
      </c>
      <c r="G11" s="10"/>
      <c r="H11" s="9"/>
      <c r="I11" s="10">
        <f t="shared" si="2"/>
        <v>0</v>
      </c>
      <c r="J11" s="9"/>
      <c r="K11" s="10">
        <v>0</v>
      </c>
      <c r="L11" s="9">
        <f t="shared" si="3"/>
        <v>0</v>
      </c>
      <c r="M11" s="10"/>
      <c r="N11" s="9"/>
      <c r="O11" s="10"/>
      <c r="P11" s="9"/>
      <c r="Q11" s="10"/>
      <c r="R11" s="9"/>
      <c r="S11" s="10">
        <f t="shared" si="4"/>
        <v>0</v>
      </c>
      <c r="T11" s="9"/>
      <c r="U11" s="10">
        <f t="shared" si="5"/>
        <v>0</v>
      </c>
      <c r="V11" s="9"/>
      <c r="W11" s="10">
        <f t="shared" si="6"/>
        <v>0</v>
      </c>
      <c r="X11" s="9"/>
      <c r="Y11" s="10">
        <f t="shared" si="7"/>
        <v>0</v>
      </c>
      <c r="Z11" s="9">
        <v>3252985.5</v>
      </c>
    </row>
    <row r="12" spans="1:26" ht="29.25" customHeight="1">
      <c r="A12" s="26"/>
      <c r="B12" s="33" t="s">
        <v>248</v>
      </c>
      <c r="C12" s="33" t="s">
        <v>249</v>
      </c>
      <c r="D12" s="9">
        <v>1573716</v>
      </c>
      <c r="E12" s="10">
        <f t="shared" si="1"/>
        <v>0</v>
      </c>
      <c r="F12" s="9">
        <v>1573716</v>
      </c>
      <c r="G12" s="10"/>
      <c r="H12" s="9"/>
      <c r="I12" s="10">
        <f t="shared" si="2"/>
        <v>0</v>
      </c>
      <c r="J12" s="9">
        <f aca="true" t="shared" si="8" ref="J12:J17">H12</f>
        <v>0</v>
      </c>
      <c r="K12" s="10">
        <v>0</v>
      </c>
      <c r="L12" s="9">
        <f t="shared" si="3"/>
        <v>0</v>
      </c>
      <c r="M12" s="10"/>
      <c r="N12" s="9"/>
      <c r="O12" s="10"/>
      <c r="P12" s="9"/>
      <c r="Q12" s="10"/>
      <c r="R12" s="9"/>
      <c r="S12" s="10">
        <f t="shared" si="4"/>
        <v>0</v>
      </c>
      <c r="T12" s="9"/>
      <c r="U12" s="10">
        <f t="shared" si="5"/>
        <v>0</v>
      </c>
      <c r="V12" s="9"/>
      <c r="W12" s="10">
        <f t="shared" si="6"/>
        <v>0</v>
      </c>
      <c r="X12" s="9"/>
      <c r="Y12" s="10">
        <f t="shared" si="7"/>
        <v>76304.8999999999</v>
      </c>
      <c r="Z12" s="9">
        <v>1650020.9</v>
      </c>
    </row>
    <row r="13" spans="1:26" ht="17.25" customHeight="1">
      <c r="A13" s="26"/>
      <c r="B13" s="33" t="s">
        <v>250</v>
      </c>
      <c r="C13" s="33" t="s">
        <v>251</v>
      </c>
      <c r="D13" s="9">
        <v>3903986</v>
      </c>
      <c r="E13" s="10">
        <f t="shared" si="1"/>
        <v>1104560</v>
      </c>
      <c r="F13" s="9">
        <v>5008546</v>
      </c>
      <c r="G13" s="10"/>
      <c r="H13" s="9"/>
      <c r="I13" s="10">
        <f t="shared" si="2"/>
        <v>0</v>
      </c>
      <c r="J13" s="9"/>
      <c r="K13" s="10">
        <v>0</v>
      </c>
      <c r="L13" s="9">
        <f t="shared" si="3"/>
        <v>0</v>
      </c>
      <c r="M13" s="10"/>
      <c r="N13" s="9"/>
      <c r="O13" s="10"/>
      <c r="P13" s="9"/>
      <c r="Q13" s="10"/>
      <c r="R13" s="9"/>
      <c r="S13" s="10">
        <f t="shared" si="4"/>
        <v>0</v>
      </c>
      <c r="T13" s="9"/>
      <c r="U13" s="10">
        <f t="shared" si="5"/>
        <v>0</v>
      </c>
      <c r="V13" s="9"/>
      <c r="W13" s="10">
        <f t="shared" si="6"/>
        <v>0</v>
      </c>
      <c r="X13" s="9"/>
      <c r="Y13" s="10">
        <f t="shared" si="7"/>
        <v>0</v>
      </c>
      <c r="Z13" s="9">
        <v>5008546</v>
      </c>
    </row>
    <row r="14" spans="1:26" ht="17.25" customHeight="1">
      <c r="A14" s="26"/>
      <c r="B14" s="33" t="s">
        <v>252</v>
      </c>
      <c r="C14" s="33" t="s">
        <v>253</v>
      </c>
      <c r="D14" s="9">
        <v>592821.4</v>
      </c>
      <c r="E14" s="10">
        <f t="shared" si="1"/>
        <v>0</v>
      </c>
      <c r="F14" s="9">
        <v>592821.4</v>
      </c>
      <c r="G14" s="10"/>
      <c r="H14" s="9"/>
      <c r="I14" s="10">
        <f t="shared" si="2"/>
        <v>0</v>
      </c>
      <c r="J14" s="9"/>
      <c r="K14" s="10">
        <v>0</v>
      </c>
      <c r="L14" s="9">
        <f t="shared" si="3"/>
        <v>0</v>
      </c>
      <c r="M14" s="10"/>
      <c r="N14" s="9"/>
      <c r="O14" s="10"/>
      <c r="P14" s="9"/>
      <c r="Q14" s="10"/>
      <c r="R14" s="9"/>
      <c r="S14" s="10">
        <f t="shared" si="4"/>
        <v>0</v>
      </c>
      <c r="T14" s="9"/>
      <c r="U14" s="10">
        <f t="shared" si="5"/>
        <v>0</v>
      </c>
      <c r="V14" s="9"/>
      <c r="W14" s="10">
        <f t="shared" si="6"/>
        <v>0</v>
      </c>
      <c r="X14" s="9"/>
      <c r="Y14" s="10">
        <f t="shared" si="7"/>
        <v>0</v>
      </c>
      <c r="Z14" s="9">
        <v>592821.4</v>
      </c>
    </row>
    <row r="15" spans="1:26" ht="19.5" customHeight="1">
      <c r="A15" s="26"/>
      <c r="B15" s="33" t="s">
        <v>254</v>
      </c>
      <c r="C15" s="33" t="s">
        <v>255</v>
      </c>
      <c r="D15" s="9">
        <v>2184</v>
      </c>
      <c r="E15" s="10">
        <f t="shared" si="1"/>
        <v>0</v>
      </c>
      <c r="F15" s="9">
        <v>2184</v>
      </c>
      <c r="G15" s="10"/>
      <c r="H15" s="9"/>
      <c r="I15" s="10">
        <f t="shared" si="2"/>
        <v>0</v>
      </c>
      <c r="J15" s="9">
        <f t="shared" si="8"/>
        <v>0</v>
      </c>
      <c r="K15" s="10">
        <v>0</v>
      </c>
      <c r="L15" s="9">
        <f t="shared" si="3"/>
        <v>0</v>
      </c>
      <c r="M15" s="10"/>
      <c r="N15" s="9"/>
      <c r="O15" s="10"/>
      <c r="P15" s="9"/>
      <c r="Q15" s="10"/>
      <c r="R15" s="9"/>
      <c r="S15" s="10">
        <f t="shared" si="4"/>
        <v>0</v>
      </c>
      <c r="T15" s="9"/>
      <c r="U15" s="10">
        <f t="shared" si="5"/>
        <v>0</v>
      </c>
      <c r="V15" s="9"/>
      <c r="W15" s="10">
        <f t="shared" si="6"/>
        <v>0</v>
      </c>
      <c r="X15" s="9"/>
      <c r="Y15" s="10">
        <f t="shared" si="7"/>
        <v>0</v>
      </c>
      <c r="Z15" s="9">
        <v>2184</v>
      </c>
    </row>
    <row r="16" spans="1:26" ht="15.75" customHeight="1">
      <c r="A16" s="26"/>
      <c r="B16" s="33" t="s">
        <v>256</v>
      </c>
      <c r="C16" s="33" t="s">
        <v>257</v>
      </c>
      <c r="D16" s="9">
        <v>1038044.9</v>
      </c>
      <c r="E16" s="10">
        <f t="shared" si="1"/>
        <v>0</v>
      </c>
      <c r="F16" s="9">
        <v>1038044.9</v>
      </c>
      <c r="G16" s="10"/>
      <c r="H16" s="9"/>
      <c r="I16" s="10">
        <f t="shared" si="2"/>
        <v>0</v>
      </c>
      <c r="J16" s="9"/>
      <c r="K16" s="10">
        <v>0</v>
      </c>
      <c r="L16" s="9">
        <f t="shared" si="3"/>
        <v>0</v>
      </c>
      <c r="M16" s="10"/>
      <c r="N16" s="9"/>
      <c r="O16" s="10"/>
      <c r="P16" s="9"/>
      <c r="Q16" s="10"/>
      <c r="R16" s="9"/>
      <c r="S16" s="10">
        <f t="shared" si="4"/>
        <v>0</v>
      </c>
      <c r="T16" s="9"/>
      <c r="U16" s="10">
        <f t="shared" si="5"/>
        <v>0</v>
      </c>
      <c r="V16" s="9"/>
      <c r="W16" s="10">
        <f t="shared" si="6"/>
        <v>0</v>
      </c>
      <c r="X16" s="9"/>
      <c r="Y16" s="10">
        <f t="shared" si="7"/>
        <v>90965.99999999988</v>
      </c>
      <c r="Z16" s="9">
        <v>1129010.9</v>
      </c>
    </row>
    <row r="17" spans="1:26" ht="63" customHeight="1">
      <c r="A17" s="26"/>
      <c r="B17" s="33" t="s">
        <v>258</v>
      </c>
      <c r="C17" s="33" t="s">
        <v>259</v>
      </c>
      <c r="D17" s="9">
        <v>11787</v>
      </c>
      <c r="E17" s="10">
        <f t="shared" si="1"/>
        <v>0</v>
      </c>
      <c r="F17" s="9">
        <v>11787</v>
      </c>
      <c r="G17" s="10"/>
      <c r="H17" s="9"/>
      <c r="I17" s="10">
        <f t="shared" si="2"/>
        <v>0</v>
      </c>
      <c r="J17" s="9">
        <f t="shared" si="8"/>
        <v>0</v>
      </c>
      <c r="K17" s="10">
        <v>0</v>
      </c>
      <c r="L17" s="9">
        <f t="shared" si="3"/>
        <v>0</v>
      </c>
      <c r="M17" s="10"/>
      <c r="N17" s="9"/>
      <c r="O17" s="10"/>
      <c r="P17" s="9"/>
      <c r="Q17" s="10"/>
      <c r="R17" s="9"/>
      <c r="S17" s="10">
        <f t="shared" si="4"/>
        <v>0</v>
      </c>
      <c r="T17" s="9"/>
      <c r="U17" s="10">
        <f t="shared" si="5"/>
        <v>0</v>
      </c>
      <c r="V17" s="9"/>
      <c r="W17" s="10">
        <f t="shared" si="6"/>
        <v>0</v>
      </c>
      <c r="X17" s="9"/>
      <c r="Y17" s="10">
        <f t="shared" si="7"/>
        <v>0</v>
      </c>
      <c r="Z17" s="9">
        <v>11787</v>
      </c>
    </row>
    <row r="18" spans="1:26" s="21" customFormat="1" ht="15">
      <c r="A18" s="48" t="s">
        <v>6</v>
      </c>
      <c r="B18" s="49" t="s">
        <v>223</v>
      </c>
      <c r="C18" s="49" t="s">
        <v>224</v>
      </c>
      <c r="D18" s="50">
        <f>D20+D26+D27+D28+D29</f>
        <v>24677796.2</v>
      </c>
      <c r="E18" s="50">
        <f aca="true" t="shared" si="9" ref="E18:Z18">E20+E26+E27+E28+E29</f>
        <v>1386482.2</v>
      </c>
      <c r="F18" s="50">
        <f t="shared" si="9"/>
        <v>26064278.4</v>
      </c>
      <c r="G18" s="50">
        <f t="shared" si="9"/>
        <v>0</v>
      </c>
      <c r="H18" s="50">
        <f t="shared" si="9"/>
        <v>0</v>
      </c>
      <c r="I18" s="50">
        <f t="shared" si="9"/>
        <v>0</v>
      </c>
      <c r="J18" s="50">
        <f t="shared" si="9"/>
        <v>0</v>
      </c>
      <c r="K18" s="50">
        <f t="shared" si="9"/>
        <v>0</v>
      </c>
      <c r="L18" s="50">
        <f t="shared" si="9"/>
        <v>0</v>
      </c>
      <c r="M18" s="50">
        <f t="shared" si="9"/>
        <v>0</v>
      </c>
      <c r="N18" s="50">
        <f t="shared" si="9"/>
        <v>0</v>
      </c>
      <c r="O18" s="50">
        <f t="shared" si="9"/>
        <v>0</v>
      </c>
      <c r="P18" s="50">
        <f t="shared" si="9"/>
        <v>0</v>
      </c>
      <c r="Q18" s="50">
        <f t="shared" si="9"/>
        <v>0</v>
      </c>
      <c r="R18" s="50">
        <f t="shared" si="9"/>
        <v>0</v>
      </c>
      <c r="S18" s="50">
        <f t="shared" si="9"/>
        <v>0</v>
      </c>
      <c r="T18" s="50">
        <f t="shared" si="9"/>
        <v>0</v>
      </c>
      <c r="U18" s="50">
        <f t="shared" si="9"/>
        <v>0</v>
      </c>
      <c r="V18" s="50">
        <f t="shared" si="9"/>
        <v>0</v>
      </c>
      <c r="W18" s="50">
        <f t="shared" si="9"/>
        <v>0</v>
      </c>
      <c r="X18" s="50">
        <f t="shared" si="9"/>
        <v>0</v>
      </c>
      <c r="Y18" s="50">
        <f t="shared" si="9"/>
        <v>7398490.900000002</v>
      </c>
      <c r="Z18" s="50">
        <f t="shared" si="9"/>
        <v>33462769.3</v>
      </c>
    </row>
    <row r="19" spans="1:26" ht="15">
      <c r="A19" s="26"/>
      <c r="B19" s="1" t="s">
        <v>1</v>
      </c>
      <c r="C19" s="1"/>
      <c r="D19" s="9"/>
      <c r="E19" s="10"/>
      <c r="F19" s="9"/>
      <c r="G19" s="10"/>
      <c r="H19" s="9"/>
      <c r="I19" s="10">
        <f aca="true" t="shared" si="10" ref="I19:I29">J19-H19</f>
        <v>0</v>
      </c>
      <c r="J19" s="9"/>
      <c r="K19" s="10">
        <f aca="true" t="shared" si="11" ref="K19:K29">L19-J19</f>
        <v>0</v>
      </c>
      <c r="L19" s="9"/>
      <c r="M19" s="10">
        <f aca="true" t="shared" si="12" ref="M19:M29">N19-L19</f>
        <v>0</v>
      </c>
      <c r="N19" s="9"/>
      <c r="O19" s="10">
        <f aca="true" t="shared" si="13" ref="O19:O29">P19-N19</f>
        <v>0</v>
      </c>
      <c r="P19" s="9"/>
      <c r="Q19" s="10">
        <f aca="true" t="shared" si="14" ref="Q19:Q29">R19-P19</f>
        <v>0</v>
      </c>
      <c r="R19" s="9"/>
      <c r="S19" s="40"/>
      <c r="T19" s="9"/>
      <c r="U19" s="40"/>
      <c r="V19" s="9"/>
      <c r="W19" s="40"/>
      <c r="X19" s="9"/>
      <c r="Y19" s="55"/>
      <c r="Z19" s="9"/>
    </row>
    <row r="20" spans="1:26" ht="45">
      <c r="A20" s="26"/>
      <c r="B20" s="33" t="s">
        <v>225</v>
      </c>
      <c r="C20" s="1" t="s">
        <v>226</v>
      </c>
      <c r="D20" s="9">
        <f>D22+D23+D24+D25</f>
        <v>24677796.2</v>
      </c>
      <c r="E20" s="9">
        <f aca="true" t="shared" si="15" ref="E20:Z20">E22+E23+E24+E25</f>
        <v>1377200.5</v>
      </c>
      <c r="F20" s="9">
        <f t="shared" si="15"/>
        <v>26054996.7</v>
      </c>
      <c r="G20" s="9">
        <f t="shared" si="15"/>
        <v>0</v>
      </c>
      <c r="H20" s="9">
        <f t="shared" si="15"/>
        <v>0</v>
      </c>
      <c r="I20" s="9">
        <f t="shared" si="15"/>
        <v>0</v>
      </c>
      <c r="J20" s="9">
        <f t="shared" si="15"/>
        <v>0</v>
      </c>
      <c r="K20" s="9">
        <f t="shared" si="15"/>
        <v>0</v>
      </c>
      <c r="L20" s="9">
        <f t="shared" si="15"/>
        <v>0</v>
      </c>
      <c r="M20" s="9">
        <f t="shared" si="15"/>
        <v>0</v>
      </c>
      <c r="N20" s="9">
        <f t="shared" si="15"/>
        <v>0</v>
      </c>
      <c r="O20" s="9">
        <f t="shared" si="15"/>
        <v>0</v>
      </c>
      <c r="P20" s="9">
        <f t="shared" si="15"/>
        <v>0</v>
      </c>
      <c r="Q20" s="9">
        <f t="shared" si="15"/>
        <v>0</v>
      </c>
      <c r="R20" s="9">
        <f t="shared" si="15"/>
        <v>0</v>
      </c>
      <c r="S20" s="9">
        <f t="shared" si="15"/>
        <v>0</v>
      </c>
      <c r="T20" s="9">
        <f t="shared" si="15"/>
        <v>0</v>
      </c>
      <c r="U20" s="9">
        <f t="shared" si="15"/>
        <v>0</v>
      </c>
      <c r="V20" s="9">
        <f t="shared" si="15"/>
        <v>0</v>
      </c>
      <c r="W20" s="9">
        <f t="shared" si="15"/>
        <v>0</v>
      </c>
      <c r="X20" s="9">
        <f t="shared" si="15"/>
        <v>0</v>
      </c>
      <c r="Y20" s="9">
        <f t="shared" si="15"/>
        <v>7146090.900000002</v>
      </c>
      <c r="Z20" s="9">
        <f t="shared" si="15"/>
        <v>33201087.6</v>
      </c>
    </row>
    <row r="21" spans="1:26" ht="15">
      <c r="A21" s="26"/>
      <c r="B21" s="33" t="s">
        <v>5</v>
      </c>
      <c r="C21" s="1"/>
      <c r="D21" s="9"/>
      <c r="E21" s="10"/>
      <c r="F21" s="9"/>
      <c r="G21" s="10"/>
      <c r="H21" s="9"/>
      <c r="I21" s="10"/>
      <c r="J21" s="9"/>
      <c r="K21" s="10"/>
      <c r="L21" s="9"/>
      <c r="M21" s="10">
        <f t="shared" si="12"/>
        <v>0</v>
      </c>
      <c r="N21" s="9"/>
      <c r="O21" s="10">
        <f t="shared" si="13"/>
        <v>0</v>
      </c>
      <c r="P21" s="9"/>
      <c r="Q21" s="10">
        <f t="shared" si="14"/>
        <v>0</v>
      </c>
      <c r="R21" s="9"/>
      <c r="S21" s="10">
        <f aca="true" t="shared" si="16" ref="S21:S78">T21-H21</f>
        <v>0</v>
      </c>
      <c r="T21" s="9"/>
      <c r="U21" s="10"/>
      <c r="V21" s="9"/>
      <c r="W21" s="10"/>
      <c r="X21" s="9"/>
      <c r="Y21" s="54">
        <f aca="true" t="shared" si="17" ref="Y21:Y29">Z21-F21</f>
        <v>0</v>
      </c>
      <c r="Z21" s="9"/>
    </row>
    <row r="22" spans="1:26" ht="33.75" customHeight="1">
      <c r="A22" s="26"/>
      <c r="B22" s="33" t="s">
        <v>227</v>
      </c>
      <c r="C22" s="1" t="s">
        <v>261</v>
      </c>
      <c r="D22" s="9">
        <v>14208042.6</v>
      </c>
      <c r="E22" s="10">
        <f t="shared" si="1"/>
        <v>1100000</v>
      </c>
      <c r="F22" s="9">
        <v>15308042.6</v>
      </c>
      <c r="G22" s="10"/>
      <c r="H22" s="9"/>
      <c r="I22" s="10">
        <f t="shared" si="10"/>
        <v>0</v>
      </c>
      <c r="J22" s="9"/>
      <c r="K22" s="10">
        <f t="shared" si="11"/>
        <v>0</v>
      </c>
      <c r="L22" s="9"/>
      <c r="M22" s="10">
        <f t="shared" si="12"/>
        <v>0</v>
      </c>
      <c r="N22" s="9"/>
      <c r="O22" s="10">
        <f t="shared" si="13"/>
        <v>0</v>
      </c>
      <c r="P22" s="9"/>
      <c r="Q22" s="10">
        <f t="shared" si="14"/>
        <v>0</v>
      </c>
      <c r="R22" s="9"/>
      <c r="S22" s="10">
        <f t="shared" si="16"/>
        <v>0</v>
      </c>
      <c r="T22" s="9"/>
      <c r="U22" s="10">
        <f aca="true" t="shared" si="18" ref="U22:U29">V22-T22</f>
        <v>0</v>
      </c>
      <c r="V22" s="9"/>
      <c r="W22" s="10">
        <f aca="true" t="shared" si="19" ref="W22:W78">X22-V22</f>
        <v>0</v>
      </c>
      <c r="X22" s="9"/>
      <c r="Y22" s="54">
        <f t="shared" si="17"/>
        <v>3200000.000000002</v>
      </c>
      <c r="Z22" s="9">
        <v>18508042.6</v>
      </c>
    </row>
    <row r="23" spans="1:26" ht="45">
      <c r="A23" s="26"/>
      <c r="B23" s="33" t="s">
        <v>228</v>
      </c>
      <c r="C23" s="1" t="s">
        <v>262</v>
      </c>
      <c r="D23" s="9">
        <v>3883295.7</v>
      </c>
      <c r="E23" s="10">
        <f>F23-D23</f>
        <v>0</v>
      </c>
      <c r="F23" s="9">
        <v>3883295.7</v>
      </c>
      <c r="G23" s="10"/>
      <c r="H23" s="9"/>
      <c r="I23" s="10">
        <f t="shared" si="10"/>
        <v>0</v>
      </c>
      <c r="J23" s="9"/>
      <c r="K23" s="10">
        <f t="shared" si="11"/>
        <v>0</v>
      </c>
      <c r="L23" s="9"/>
      <c r="M23" s="10">
        <f t="shared" si="12"/>
        <v>0</v>
      </c>
      <c r="N23" s="9"/>
      <c r="O23" s="10">
        <f t="shared" si="13"/>
        <v>0</v>
      </c>
      <c r="P23" s="9"/>
      <c r="Q23" s="10">
        <f t="shared" si="14"/>
        <v>0</v>
      </c>
      <c r="R23" s="9"/>
      <c r="S23" s="10">
        <f t="shared" si="16"/>
        <v>0</v>
      </c>
      <c r="T23" s="9"/>
      <c r="U23" s="10">
        <f t="shared" si="18"/>
        <v>0</v>
      </c>
      <c r="V23" s="9"/>
      <c r="W23" s="10">
        <f t="shared" si="19"/>
        <v>0</v>
      </c>
      <c r="X23" s="9"/>
      <c r="Y23" s="54">
        <f t="shared" si="17"/>
        <v>0</v>
      </c>
      <c r="Z23" s="9">
        <v>3883295.7</v>
      </c>
    </row>
    <row r="24" spans="1:26" ht="45">
      <c r="A24" s="26"/>
      <c r="B24" s="33" t="s">
        <v>229</v>
      </c>
      <c r="C24" s="1" t="s">
        <v>263</v>
      </c>
      <c r="D24" s="9">
        <v>3924296</v>
      </c>
      <c r="E24" s="10">
        <f t="shared" si="1"/>
        <v>277200.5</v>
      </c>
      <c r="F24" s="9">
        <v>4201496.5</v>
      </c>
      <c r="G24" s="10"/>
      <c r="H24" s="9"/>
      <c r="I24" s="10">
        <f t="shared" si="10"/>
        <v>0</v>
      </c>
      <c r="J24" s="9"/>
      <c r="K24" s="10">
        <f t="shared" si="11"/>
        <v>0</v>
      </c>
      <c r="L24" s="9"/>
      <c r="M24" s="10">
        <f t="shared" si="12"/>
        <v>0</v>
      </c>
      <c r="N24" s="9"/>
      <c r="O24" s="10">
        <f t="shared" si="13"/>
        <v>0</v>
      </c>
      <c r="P24" s="9"/>
      <c r="Q24" s="10">
        <f t="shared" si="14"/>
        <v>0</v>
      </c>
      <c r="R24" s="9"/>
      <c r="S24" s="10">
        <f t="shared" si="16"/>
        <v>0</v>
      </c>
      <c r="T24" s="9"/>
      <c r="U24" s="10">
        <f t="shared" si="18"/>
        <v>0</v>
      </c>
      <c r="V24" s="9"/>
      <c r="W24" s="10">
        <f t="shared" si="19"/>
        <v>0</v>
      </c>
      <c r="X24" s="9"/>
      <c r="Y24" s="54">
        <f t="shared" si="17"/>
        <v>0</v>
      </c>
      <c r="Z24" s="9">
        <v>4201496.5</v>
      </c>
    </row>
    <row r="25" spans="1:26" ht="15">
      <c r="A25" s="26"/>
      <c r="B25" s="33" t="s">
        <v>230</v>
      </c>
      <c r="C25" s="1" t="s">
        <v>264</v>
      </c>
      <c r="D25" s="9">
        <v>2662161.9</v>
      </c>
      <c r="E25" s="10">
        <f t="shared" si="1"/>
        <v>0</v>
      </c>
      <c r="F25" s="9">
        <v>2662161.9</v>
      </c>
      <c r="G25" s="10"/>
      <c r="H25" s="9"/>
      <c r="I25" s="10">
        <f t="shared" si="10"/>
        <v>0</v>
      </c>
      <c r="J25" s="9"/>
      <c r="K25" s="10">
        <f t="shared" si="11"/>
        <v>0</v>
      </c>
      <c r="L25" s="9"/>
      <c r="M25" s="10">
        <f t="shared" si="12"/>
        <v>0</v>
      </c>
      <c r="N25" s="9"/>
      <c r="O25" s="10">
        <f t="shared" si="13"/>
        <v>0</v>
      </c>
      <c r="P25" s="9"/>
      <c r="Q25" s="10">
        <f t="shared" si="14"/>
        <v>0</v>
      </c>
      <c r="R25" s="9"/>
      <c r="S25" s="10">
        <f t="shared" si="16"/>
        <v>0</v>
      </c>
      <c r="T25" s="9"/>
      <c r="U25" s="10">
        <f t="shared" si="18"/>
        <v>0</v>
      </c>
      <c r="V25" s="9"/>
      <c r="W25" s="10">
        <f t="shared" si="19"/>
        <v>0</v>
      </c>
      <c r="X25" s="9"/>
      <c r="Y25" s="54">
        <f t="shared" si="17"/>
        <v>3946090.9</v>
      </c>
      <c r="Z25" s="9">
        <v>6608252.8</v>
      </c>
    </row>
    <row r="26" spans="1:26" ht="45">
      <c r="A26" s="26"/>
      <c r="B26" s="33" t="s">
        <v>231</v>
      </c>
      <c r="C26" s="1" t="s">
        <v>232</v>
      </c>
      <c r="D26" s="9"/>
      <c r="E26" s="10">
        <f t="shared" si="1"/>
        <v>0</v>
      </c>
      <c r="F26" s="9"/>
      <c r="G26" s="10"/>
      <c r="H26" s="9"/>
      <c r="I26" s="10">
        <f t="shared" si="10"/>
        <v>0</v>
      </c>
      <c r="J26" s="9"/>
      <c r="K26" s="10">
        <f t="shared" si="11"/>
        <v>0</v>
      </c>
      <c r="L26" s="9"/>
      <c r="M26" s="10">
        <f t="shared" si="12"/>
        <v>0</v>
      </c>
      <c r="N26" s="9"/>
      <c r="O26" s="10">
        <f t="shared" si="13"/>
        <v>0</v>
      </c>
      <c r="P26" s="9"/>
      <c r="Q26" s="10">
        <f t="shared" si="14"/>
        <v>0</v>
      </c>
      <c r="R26" s="9"/>
      <c r="S26" s="10">
        <f t="shared" si="16"/>
        <v>0</v>
      </c>
      <c r="T26" s="9"/>
      <c r="U26" s="10">
        <f t="shared" si="18"/>
        <v>0</v>
      </c>
      <c r="V26" s="9"/>
      <c r="W26" s="10">
        <f t="shared" si="19"/>
        <v>0</v>
      </c>
      <c r="X26" s="9"/>
      <c r="Y26" s="54">
        <f t="shared" si="17"/>
        <v>216066.5</v>
      </c>
      <c r="Z26" s="9">
        <v>216066.5</v>
      </c>
    </row>
    <row r="27" spans="1:26" ht="15">
      <c r="A27" s="26"/>
      <c r="B27" s="33" t="s">
        <v>233</v>
      </c>
      <c r="C27" s="1" t="s">
        <v>234</v>
      </c>
      <c r="D27" s="9"/>
      <c r="E27" s="10">
        <f t="shared" si="1"/>
        <v>167</v>
      </c>
      <c r="F27" s="9">
        <v>167</v>
      </c>
      <c r="G27" s="10"/>
      <c r="H27" s="9"/>
      <c r="I27" s="10">
        <f t="shared" si="10"/>
        <v>0</v>
      </c>
      <c r="J27" s="9"/>
      <c r="K27" s="10">
        <f t="shared" si="11"/>
        <v>0</v>
      </c>
      <c r="L27" s="9"/>
      <c r="M27" s="10">
        <f t="shared" si="12"/>
        <v>0</v>
      </c>
      <c r="N27" s="9"/>
      <c r="O27" s="10">
        <f t="shared" si="13"/>
        <v>0</v>
      </c>
      <c r="P27" s="9"/>
      <c r="Q27" s="10">
        <f t="shared" si="14"/>
        <v>0</v>
      </c>
      <c r="R27" s="9"/>
      <c r="S27" s="10">
        <f t="shared" si="16"/>
        <v>0</v>
      </c>
      <c r="T27" s="9"/>
      <c r="U27" s="10">
        <f t="shared" si="18"/>
        <v>0</v>
      </c>
      <c r="V27" s="9"/>
      <c r="W27" s="10">
        <f t="shared" si="19"/>
        <v>0</v>
      </c>
      <c r="X27" s="9"/>
      <c r="Y27" s="54">
        <f t="shared" si="17"/>
        <v>0</v>
      </c>
      <c r="Z27" s="9">
        <v>167</v>
      </c>
    </row>
    <row r="28" spans="1:26" ht="105">
      <c r="A28" s="26"/>
      <c r="B28" s="33" t="s">
        <v>235</v>
      </c>
      <c r="C28" s="1" t="s">
        <v>236</v>
      </c>
      <c r="D28" s="9"/>
      <c r="E28" s="10">
        <f t="shared" si="1"/>
        <v>9114.7</v>
      </c>
      <c r="F28" s="9">
        <v>9114.7</v>
      </c>
      <c r="G28" s="10"/>
      <c r="H28" s="9"/>
      <c r="I28" s="10">
        <f t="shared" si="10"/>
        <v>0</v>
      </c>
      <c r="J28" s="9"/>
      <c r="K28" s="10">
        <f t="shared" si="11"/>
        <v>0</v>
      </c>
      <c r="L28" s="9"/>
      <c r="M28" s="10">
        <f t="shared" si="12"/>
        <v>0</v>
      </c>
      <c r="N28" s="9"/>
      <c r="O28" s="10">
        <f t="shared" si="13"/>
        <v>0</v>
      </c>
      <c r="P28" s="9"/>
      <c r="Q28" s="10">
        <f t="shared" si="14"/>
        <v>0</v>
      </c>
      <c r="R28" s="9"/>
      <c r="S28" s="10">
        <f t="shared" si="16"/>
        <v>0</v>
      </c>
      <c r="T28" s="9"/>
      <c r="U28" s="10">
        <f t="shared" si="18"/>
        <v>0</v>
      </c>
      <c r="V28" s="9"/>
      <c r="W28" s="10">
        <f t="shared" si="19"/>
        <v>0</v>
      </c>
      <c r="X28" s="9"/>
      <c r="Y28" s="54">
        <f t="shared" si="17"/>
        <v>45069.600000000006</v>
      </c>
      <c r="Z28" s="9">
        <v>54184.3</v>
      </c>
    </row>
    <row r="29" spans="1:26" ht="60">
      <c r="A29" s="26"/>
      <c r="B29" s="33" t="s">
        <v>237</v>
      </c>
      <c r="C29" s="1" t="s">
        <v>238</v>
      </c>
      <c r="D29" s="9"/>
      <c r="E29" s="10">
        <f t="shared" si="1"/>
        <v>0</v>
      </c>
      <c r="F29" s="9"/>
      <c r="G29" s="10"/>
      <c r="H29" s="9"/>
      <c r="I29" s="10">
        <f t="shared" si="10"/>
        <v>0</v>
      </c>
      <c r="J29" s="9"/>
      <c r="K29" s="10">
        <f t="shared" si="11"/>
        <v>0</v>
      </c>
      <c r="L29" s="9"/>
      <c r="M29" s="10">
        <f t="shared" si="12"/>
        <v>0</v>
      </c>
      <c r="N29" s="9"/>
      <c r="O29" s="10">
        <f t="shared" si="13"/>
        <v>0</v>
      </c>
      <c r="P29" s="9"/>
      <c r="Q29" s="10">
        <f t="shared" si="14"/>
        <v>0</v>
      </c>
      <c r="R29" s="9"/>
      <c r="S29" s="10">
        <f t="shared" si="16"/>
        <v>0</v>
      </c>
      <c r="T29" s="9"/>
      <c r="U29" s="10">
        <f t="shared" si="18"/>
        <v>0</v>
      </c>
      <c r="V29" s="9"/>
      <c r="W29" s="10">
        <f t="shared" si="19"/>
        <v>0</v>
      </c>
      <c r="X29" s="9"/>
      <c r="Y29" s="54">
        <f t="shared" si="17"/>
        <v>-8736.1</v>
      </c>
      <c r="Z29" s="9">
        <v>-8736.1</v>
      </c>
    </row>
    <row r="30" spans="1:26" s="35" customFormat="1" ht="15">
      <c r="A30" s="27" t="s">
        <v>222</v>
      </c>
      <c r="B30" s="23" t="s">
        <v>7</v>
      </c>
      <c r="C30" s="23"/>
      <c r="D30" s="24">
        <f>D32+D41+D43+D48+D57+D63+D67+D75+D79+D86+D92+D97+D99+D101</f>
        <v>58433964.599999994</v>
      </c>
      <c r="E30" s="24">
        <f t="shared" si="1"/>
        <v>3069558.1999999955</v>
      </c>
      <c r="F30" s="24">
        <f>F32+F41+F43+F48+F57+F63+F67+F75+F79+F86+F92+F97+F99+F101</f>
        <v>61503522.79999999</v>
      </c>
      <c r="G30" s="24">
        <f aca="true" t="shared" si="20" ref="G30:X30">G32+G41+G43+G48+G57+G63+G67+G75+G79+G86+G92+G97+G99+G101</f>
        <v>0</v>
      </c>
      <c r="H30" s="24">
        <f t="shared" si="20"/>
        <v>0</v>
      </c>
      <c r="I30" s="24">
        <f t="shared" si="20"/>
        <v>0</v>
      </c>
      <c r="J30" s="24">
        <f t="shared" si="20"/>
        <v>0</v>
      </c>
      <c r="K30" s="24">
        <f t="shared" si="20"/>
        <v>0</v>
      </c>
      <c r="L30" s="24">
        <f t="shared" si="20"/>
        <v>0</v>
      </c>
      <c r="M30" s="24">
        <f t="shared" si="20"/>
        <v>0</v>
      </c>
      <c r="N30" s="24">
        <f t="shared" si="20"/>
        <v>0</v>
      </c>
      <c r="O30" s="24">
        <f t="shared" si="20"/>
        <v>0</v>
      </c>
      <c r="P30" s="24">
        <f t="shared" si="20"/>
        <v>0</v>
      </c>
      <c r="Q30" s="24">
        <f t="shared" si="20"/>
        <v>0</v>
      </c>
      <c r="R30" s="24">
        <f t="shared" si="20"/>
        <v>0</v>
      </c>
      <c r="S30" s="24">
        <f t="shared" si="20"/>
        <v>0</v>
      </c>
      <c r="T30" s="24">
        <f t="shared" si="20"/>
        <v>0</v>
      </c>
      <c r="U30" s="24">
        <f t="shared" si="20"/>
        <v>0</v>
      </c>
      <c r="V30" s="24">
        <f t="shared" si="20"/>
        <v>0</v>
      </c>
      <c r="W30" s="24">
        <f t="shared" si="20"/>
        <v>0</v>
      </c>
      <c r="X30" s="24">
        <f t="shared" si="20"/>
        <v>0</v>
      </c>
      <c r="Y30" s="24">
        <f>Y32+Y41+Y43+Y48+Y57+Y63+Y67+Y75+Y79+Y86+Y92+Y97+Y99+Y101</f>
        <v>9971252.399999999</v>
      </c>
      <c r="Z30" s="24">
        <f>Z32+Z41+Z43+Z48+Z57+Z63+Z67+Z75+Z79+Z86+Z92+Z97+Z99+Z101</f>
        <v>71474775.19999999</v>
      </c>
    </row>
    <row r="31" spans="1:26" ht="15">
      <c r="A31" s="26"/>
      <c r="B31" s="1" t="s">
        <v>1</v>
      </c>
      <c r="C31" s="1"/>
      <c r="D31" s="9"/>
      <c r="E31" s="10"/>
      <c r="F31" s="9"/>
      <c r="G31" s="10"/>
      <c r="H31" s="9"/>
      <c r="I31" s="10"/>
      <c r="J31" s="9"/>
      <c r="K31" s="10"/>
      <c r="L31" s="9"/>
      <c r="M31" s="10"/>
      <c r="N31" s="9"/>
      <c r="O31" s="10"/>
      <c r="P31" s="9"/>
      <c r="Q31" s="10"/>
      <c r="R31" s="9"/>
      <c r="S31" s="10"/>
      <c r="T31" s="18"/>
      <c r="U31" s="41"/>
      <c r="V31" s="18"/>
      <c r="W31" s="41"/>
      <c r="X31" s="18"/>
      <c r="Y31" s="10"/>
      <c r="Z31" s="9"/>
    </row>
    <row r="32" spans="1:26" s="21" customFormat="1" ht="15">
      <c r="A32" s="28" t="s">
        <v>12</v>
      </c>
      <c r="B32" s="3" t="s">
        <v>16</v>
      </c>
      <c r="C32" s="19" t="s">
        <v>9</v>
      </c>
      <c r="D32" s="18">
        <f>D33+D34+D35+D36+D37+D38+D39+D40</f>
        <v>4594634.7</v>
      </c>
      <c r="E32" s="20">
        <f t="shared" si="1"/>
        <v>-1211728.7999999998</v>
      </c>
      <c r="F32" s="18">
        <f>F33+F34+F35+F36+F37+F38+F39+F40</f>
        <v>3382905.9000000004</v>
      </c>
      <c r="G32" s="18">
        <f aca="true" t="shared" si="21" ref="G32:Y32">G33+G34+G35+G36+G37+G38+G39+G40</f>
        <v>0</v>
      </c>
      <c r="H32" s="18">
        <f t="shared" si="21"/>
        <v>0</v>
      </c>
      <c r="I32" s="18">
        <f t="shared" si="21"/>
        <v>0</v>
      </c>
      <c r="J32" s="18">
        <f t="shared" si="21"/>
        <v>0</v>
      </c>
      <c r="K32" s="18">
        <f t="shared" si="21"/>
        <v>0</v>
      </c>
      <c r="L32" s="18">
        <f t="shared" si="21"/>
        <v>0</v>
      </c>
      <c r="M32" s="18">
        <f t="shared" si="21"/>
        <v>0</v>
      </c>
      <c r="N32" s="18">
        <f t="shared" si="21"/>
        <v>0</v>
      </c>
      <c r="O32" s="18">
        <f t="shared" si="21"/>
        <v>0</v>
      </c>
      <c r="P32" s="18">
        <f t="shared" si="21"/>
        <v>0</v>
      </c>
      <c r="Q32" s="18">
        <f t="shared" si="21"/>
        <v>0</v>
      </c>
      <c r="R32" s="18">
        <f t="shared" si="21"/>
        <v>0</v>
      </c>
      <c r="S32" s="18">
        <f t="shared" si="21"/>
        <v>0</v>
      </c>
      <c r="T32" s="18">
        <f t="shared" si="21"/>
        <v>0</v>
      </c>
      <c r="U32" s="18">
        <f t="shared" si="21"/>
        <v>0</v>
      </c>
      <c r="V32" s="18">
        <f t="shared" si="21"/>
        <v>0</v>
      </c>
      <c r="W32" s="18">
        <f t="shared" si="21"/>
        <v>0</v>
      </c>
      <c r="X32" s="18">
        <f t="shared" si="21"/>
        <v>0</v>
      </c>
      <c r="Y32" s="41">
        <f t="shared" si="21"/>
        <v>242392.3999999999</v>
      </c>
      <c r="Z32" s="18">
        <f>Z33+Z34+Z35+Z36+Z37+Z38+Z39+Z40</f>
        <v>3625298.3000000003</v>
      </c>
    </row>
    <row r="33" spans="1:26" ht="63" customHeight="1">
      <c r="A33" s="26" t="s">
        <v>13</v>
      </c>
      <c r="B33" s="4" t="s">
        <v>17</v>
      </c>
      <c r="C33" s="2" t="s">
        <v>10</v>
      </c>
      <c r="D33" s="9">
        <v>3468.7</v>
      </c>
      <c r="E33" s="10">
        <f t="shared" si="1"/>
        <v>36.40000000000009</v>
      </c>
      <c r="F33" s="9">
        <v>3505.1</v>
      </c>
      <c r="G33" s="10"/>
      <c r="H33" s="9"/>
      <c r="I33" s="10"/>
      <c r="J33" s="9">
        <f>I33+H33</f>
        <v>0</v>
      </c>
      <c r="K33" s="10"/>
      <c r="L33" s="9">
        <f>J33+K33</f>
        <v>0</v>
      </c>
      <c r="M33" s="10"/>
      <c r="N33" s="9">
        <f>M33+L33</f>
        <v>0</v>
      </c>
      <c r="O33" s="10"/>
      <c r="P33" s="9">
        <f>N33+O33</f>
        <v>0</v>
      </c>
      <c r="Q33" s="10"/>
      <c r="R33" s="9">
        <f>P33+Q33</f>
        <v>0</v>
      </c>
      <c r="S33" s="10">
        <f t="shared" si="16"/>
        <v>0</v>
      </c>
      <c r="T33" s="9"/>
      <c r="U33" s="10">
        <f>V33-T33</f>
        <v>0</v>
      </c>
      <c r="V33" s="9"/>
      <c r="W33" s="10">
        <f t="shared" si="19"/>
        <v>0</v>
      </c>
      <c r="X33" s="9"/>
      <c r="Y33" s="54">
        <f>Z33-F33</f>
        <v>0</v>
      </c>
      <c r="Z33" s="9">
        <v>3505.1</v>
      </c>
    </row>
    <row r="34" spans="1:26" ht="75">
      <c r="A34" s="26" t="s">
        <v>14</v>
      </c>
      <c r="B34" s="4" t="s">
        <v>18</v>
      </c>
      <c r="C34" s="2" t="s">
        <v>11</v>
      </c>
      <c r="D34" s="9">
        <v>119260.5</v>
      </c>
      <c r="E34" s="10">
        <f t="shared" si="1"/>
        <v>17073.29999999999</v>
      </c>
      <c r="F34" s="9">
        <v>136333.8</v>
      </c>
      <c r="G34" s="10"/>
      <c r="H34" s="9"/>
      <c r="I34" s="10"/>
      <c r="J34" s="9">
        <f aca="true" t="shared" si="22" ref="J34:J100">I34+H34</f>
        <v>0</v>
      </c>
      <c r="K34" s="10"/>
      <c r="L34" s="9">
        <f aca="true" t="shared" si="23" ref="L34:L100">J34+K34</f>
        <v>0</v>
      </c>
      <c r="M34" s="10"/>
      <c r="N34" s="9">
        <f aca="true" t="shared" si="24" ref="N34:N100">M34+L34</f>
        <v>0</v>
      </c>
      <c r="O34" s="10"/>
      <c r="P34" s="9">
        <f aca="true" t="shared" si="25" ref="P34:P100">N34+O34</f>
        <v>0</v>
      </c>
      <c r="Q34" s="10"/>
      <c r="R34" s="9">
        <f aca="true" t="shared" si="26" ref="R34:R100">P34+Q34</f>
        <v>0</v>
      </c>
      <c r="S34" s="10">
        <f t="shared" si="16"/>
        <v>0</v>
      </c>
      <c r="T34" s="9"/>
      <c r="U34" s="10">
        <f aca="true" t="shared" si="27" ref="U34:U96">V34-T34</f>
        <v>0</v>
      </c>
      <c r="V34" s="9"/>
      <c r="W34" s="10">
        <f t="shared" si="19"/>
        <v>0</v>
      </c>
      <c r="X34" s="9"/>
      <c r="Y34" s="54">
        <f aca="true" t="shared" si="28" ref="Y34:Y96">Z34-F34</f>
        <v>0</v>
      </c>
      <c r="Z34" s="9">
        <v>136333.8</v>
      </c>
    </row>
    <row r="35" spans="1:26" ht="90">
      <c r="A35" s="26" t="s">
        <v>84</v>
      </c>
      <c r="B35" s="4" t="s">
        <v>19</v>
      </c>
      <c r="C35" s="2" t="s">
        <v>92</v>
      </c>
      <c r="D35" s="9">
        <v>53411.4</v>
      </c>
      <c r="E35" s="10">
        <f t="shared" si="1"/>
        <v>5427.4000000000015</v>
      </c>
      <c r="F35" s="9">
        <v>58838.8</v>
      </c>
      <c r="G35" s="10"/>
      <c r="H35" s="9"/>
      <c r="I35" s="10"/>
      <c r="J35" s="9">
        <f t="shared" si="22"/>
        <v>0</v>
      </c>
      <c r="K35" s="10"/>
      <c r="L35" s="9">
        <f t="shared" si="23"/>
        <v>0</v>
      </c>
      <c r="M35" s="10"/>
      <c r="N35" s="9">
        <f t="shared" si="24"/>
        <v>0</v>
      </c>
      <c r="O35" s="10"/>
      <c r="P35" s="9">
        <f t="shared" si="25"/>
        <v>0</v>
      </c>
      <c r="Q35" s="10"/>
      <c r="R35" s="9">
        <f t="shared" si="26"/>
        <v>0</v>
      </c>
      <c r="S35" s="10">
        <f t="shared" si="16"/>
        <v>0</v>
      </c>
      <c r="T35" s="9"/>
      <c r="U35" s="10">
        <f t="shared" si="27"/>
        <v>0</v>
      </c>
      <c r="V35" s="9"/>
      <c r="W35" s="10">
        <f t="shared" si="19"/>
        <v>0</v>
      </c>
      <c r="X35" s="9"/>
      <c r="Y35" s="54">
        <f t="shared" si="28"/>
        <v>0</v>
      </c>
      <c r="Z35" s="9">
        <v>58838.8</v>
      </c>
    </row>
    <row r="36" spans="1:26" ht="15">
      <c r="A36" s="26" t="s">
        <v>85</v>
      </c>
      <c r="B36" s="4" t="s">
        <v>20</v>
      </c>
      <c r="C36" s="2" t="s">
        <v>93</v>
      </c>
      <c r="D36" s="9">
        <v>330.5</v>
      </c>
      <c r="E36" s="10">
        <f t="shared" si="1"/>
        <v>0</v>
      </c>
      <c r="F36" s="9">
        <v>330.5</v>
      </c>
      <c r="G36" s="10"/>
      <c r="H36" s="9"/>
      <c r="I36" s="10"/>
      <c r="J36" s="9">
        <f t="shared" si="22"/>
        <v>0</v>
      </c>
      <c r="K36" s="10"/>
      <c r="L36" s="9">
        <f t="shared" si="23"/>
        <v>0</v>
      </c>
      <c r="M36" s="10"/>
      <c r="N36" s="9">
        <f t="shared" si="24"/>
        <v>0</v>
      </c>
      <c r="O36" s="10"/>
      <c r="P36" s="9">
        <f t="shared" si="25"/>
        <v>0</v>
      </c>
      <c r="Q36" s="11"/>
      <c r="R36" s="9">
        <f t="shared" si="26"/>
        <v>0</v>
      </c>
      <c r="S36" s="10">
        <f t="shared" si="16"/>
        <v>0</v>
      </c>
      <c r="T36" s="9"/>
      <c r="U36" s="10">
        <f t="shared" si="27"/>
        <v>0</v>
      </c>
      <c r="V36" s="9"/>
      <c r="W36" s="10">
        <f t="shared" si="19"/>
        <v>0</v>
      </c>
      <c r="X36" s="9"/>
      <c r="Y36" s="54">
        <f t="shared" si="28"/>
        <v>0</v>
      </c>
      <c r="Z36" s="9">
        <v>330.5</v>
      </c>
    </row>
    <row r="37" spans="1:26" ht="60">
      <c r="A37" s="26" t="s">
        <v>86</v>
      </c>
      <c r="B37" s="4" t="s">
        <v>21</v>
      </c>
      <c r="C37" s="2" t="s">
        <v>94</v>
      </c>
      <c r="D37" s="9">
        <v>122280.6</v>
      </c>
      <c r="E37" s="10">
        <f t="shared" si="1"/>
        <v>33940.5</v>
      </c>
      <c r="F37" s="9">
        <v>156221.1</v>
      </c>
      <c r="G37" s="10"/>
      <c r="H37" s="9"/>
      <c r="I37" s="10"/>
      <c r="J37" s="9">
        <f t="shared" si="22"/>
        <v>0</v>
      </c>
      <c r="K37" s="10"/>
      <c r="L37" s="9">
        <f t="shared" si="23"/>
        <v>0</v>
      </c>
      <c r="M37" s="10"/>
      <c r="N37" s="9">
        <f t="shared" si="24"/>
        <v>0</v>
      </c>
      <c r="O37" s="10"/>
      <c r="P37" s="9">
        <f t="shared" si="25"/>
        <v>0</v>
      </c>
      <c r="Q37" s="11"/>
      <c r="R37" s="9">
        <f t="shared" si="26"/>
        <v>0</v>
      </c>
      <c r="S37" s="10">
        <f t="shared" si="16"/>
        <v>0</v>
      </c>
      <c r="T37" s="9"/>
      <c r="U37" s="10">
        <f t="shared" si="27"/>
        <v>0</v>
      </c>
      <c r="V37" s="9"/>
      <c r="W37" s="10">
        <f t="shared" si="19"/>
        <v>0</v>
      </c>
      <c r="X37" s="9"/>
      <c r="Y37" s="54">
        <f t="shared" si="28"/>
        <v>741.5</v>
      </c>
      <c r="Z37" s="9">
        <v>156962.6</v>
      </c>
    </row>
    <row r="38" spans="1:26" ht="30">
      <c r="A38" s="26" t="s">
        <v>87</v>
      </c>
      <c r="B38" s="4" t="s">
        <v>22</v>
      </c>
      <c r="C38" s="2" t="s">
        <v>95</v>
      </c>
      <c r="D38" s="9">
        <v>83910.1</v>
      </c>
      <c r="E38" s="10">
        <f t="shared" si="1"/>
        <v>47712.79999999999</v>
      </c>
      <c r="F38" s="9">
        <v>131622.9</v>
      </c>
      <c r="G38" s="10"/>
      <c r="H38" s="9"/>
      <c r="I38" s="10"/>
      <c r="J38" s="9">
        <f t="shared" si="22"/>
        <v>0</v>
      </c>
      <c r="K38" s="10"/>
      <c r="L38" s="9">
        <f t="shared" si="23"/>
        <v>0</v>
      </c>
      <c r="M38" s="10"/>
      <c r="N38" s="9">
        <f t="shared" si="24"/>
        <v>0</v>
      </c>
      <c r="O38" s="10"/>
      <c r="P38" s="9">
        <f t="shared" si="25"/>
        <v>0</v>
      </c>
      <c r="Q38" s="11"/>
      <c r="R38" s="9">
        <f t="shared" si="26"/>
        <v>0</v>
      </c>
      <c r="S38" s="10">
        <f t="shared" si="16"/>
        <v>0</v>
      </c>
      <c r="T38" s="9"/>
      <c r="U38" s="10">
        <f t="shared" si="27"/>
        <v>0</v>
      </c>
      <c r="V38" s="9"/>
      <c r="W38" s="10">
        <f t="shared" si="19"/>
        <v>0</v>
      </c>
      <c r="X38" s="9"/>
      <c r="Y38" s="54">
        <f t="shared" si="28"/>
        <v>0</v>
      </c>
      <c r="Z38" s="9">
        <v>131622.9</v>
      </c>
    </row>
    <row r="39" spans="1:26" ht="15">
      <c r="A39" s="26" t="s">
        <v>88</v>
      </c>
      <c r="B39" s="4" t="s">
        <v>23</v>
      </c>
      <c r="C39" s="2" t="s">
        <v>96</v>
      </c>
      <c r="D39" s="9">
        <v>100000</v>
      </c>
      <c r="E39" s="10">
        <f t="shared" si="1"/>
        <v>0</v>
      </c>
      <c r="F39" s="9">
        <v>100000</v>
      </c>
      <c r="G39" s="10"/>
      <c r="H39" s="9"/>
      <c r="I39" s="10"/>
      <c r="J39" s="9">
        <f t="shared" si="22"/>
        <v>0</v>
      </c>
      <c r="K39" s="10"/>
      <c r="L39" s="9">
        <f t="shared" si="23"/>
        <v>0</v>
      </c>
      <c r="M39" s="10"/>
      <c r="N39" s="9">
        <f t="shared" si="24"/>
        <v>0</v>
      </c>
      <c r="O39" s="10"/>
      <c r="P39" s="9">
        <f t="shared" si="25"/>
        <v>0</v>
      </c>
      <c r="Q39" s="11"/>
      <c r="R39" s="9">
        <f t="shared" si="26"/>
        <v>0</v>
      </c>
      <c r="S39" s="10">
        <f t="shared" si="16"/>
        <v>0</v>
      </c>
      <c r="T39" s="9"/>
      <c r="U39" s="10">
        <f t="shared" si="27"/>
        <v>0</v>
      </c>
      <c r="V39" s="9"/>
      <c r="W39" s="10">
        <f t="shared" si="19"/>
        <v>0</v>
      </c>
      <c r="X39" s="9"/>
      <c r="Y39" s="54">
        <f t="shared" si="28"/>
        <v>73763</v>
      </c>
      <c r="Z39" s="9">
        <v>173763</v>
      </c>
    </row>
    <row r="40" spans="1:26" ht="15">
      <c r="A40" s="26" t="s">
        <v>89</v>
      </c>
      <c r="B40" s="4" t="s">
        <v>24</v>
      </c>
      <c r="C40" s="2" t="s">
        <v>97</v>
      </c>
      <c r="D40" s="9">
        <v>4111972.9</v>
      </c>
      <c r="E40" s="10">
        <f t="shared" si="1"/>
        <v>-1315919.1999999997</v>
      </c>
      <c r="F40" s="9">
        <v>2796053.7</v>
      </c>
      <c r="G40" s="10"/>
      <c r="H40" s="9"/>
      <c r="I40" s="10"/>
      <c r="J40" s="9">
        <f t="shared" si="22"/>
        <v>0</v>
      </c>
      <c r="K40" s="10"/>
      <c r="L40" s="9">
        <f t="shared" si="23"/>
        <v>0</v>
      </c>
      <c r="M40" s="10"/>
      <c r="N40" s="9">
        <f t="shared" si="24"/>
        <v>0</v>
      </c>
      <c r="O40" s="10"/>
      <c r="P40" s="9">
        <f t="shared" si="25"/>
        <v>0</v>
      </c>
      <c r="Q40" s="11"/>
      <c r="R40" s="9">
        <f t="shared" si="26"/>
        <v>0</v>
      </c>
      <c r="S40" s="10">
        <f t="shared" si="16"/>
        <v>0</v>
      </c>
      <c r="T40" s="9"/>
      <c r="U40" s="10">
        <f t="shared" si="27"/>
        <v>0</v>
      </c>
      <c r="V40" s="9"/>
      <c r="W40" s="10">
        <f t="shared" si="19"/>
        <v>0</v>
      </c>
      <c r="X40" s="9"/>
      <c r="Y40" s="54">
        <f t="shared" si="28"/>
        <v>167887.8999999999</v>
      </c>
      <c r="Z40" s="9">
        <v>2963941.6</v>
      </c>
    </row>
    <row r="41" spans="1:26" s="21" customFormat="1" ht="15">
      <c r="A41" s="28" t="s">
        <v>90</v>
      </c>
      <c r="B41" s="3" t="s">
        <v>25</v>
      </c>
      <c r="C41" s="19" t="s">
        <v>98</v>
      </c>
      <c r="D41" s="18">
        <f>D42</f>
        <v>52366.6</v>
      </c>
      <c r="E41" s="20">
        <f t="shared" si="1"/>
        <v>0</v>
      </c>
      <c r="F41" s="18">
        <f>F42</f>
        <v>52366.6</v>
      </c>
      <c r="G41" s="18">
        <f aca="true" t="shared" si="29" ref="G41:Y41">G42</f>
        <v>0</v>
      </c>
      <c r="H41" s="18">
        <f t="shared" si="29"/>
        <v>0</v>
      </c>
      <c r="I41" s="18">
        <f t="shared" si="29"/>
        <v>0</v>
      </c>
      <c r="J41" s="18">
        <f t="shared" si="29"/>
        <v>0</v>
      </c>
      <c r="K41" s="18">
        <f t="shared" si="29"/>
        <v>0</v>
      </c>
      <c r="L41" s="18">
        <f t="shared" si="29"/>
        <v>0</v>
      </c>
      <c r="M41" s="18">
        <f t="shared" si="29"/>
        <v>0</v>
      </c>
      <c r="N41" s="18">
        <f t="shared" si="29"/>
        <v>0</v>
      </c>
      <c r="O41" s="18">
        <f t="shared" si="29"/>
        <v>0</v>
      </c>
      <c r="P41" s="18">
        <f t="shared" si="29"/>
        <v>0</v>
      </c>
      <c r="Q41" s="18">
        <f t="shared" si="29"/>
        <v>0</v>
      </c>
      <c r="R41" s="18">
        <f t="shared" si="29"/>
        <v>0</v>
      </c>
      <c r="S41" s="18">
        <f t="shared" si="29"/>
        <v>0</v>
      </c>
      <c r="T41" s="18">
        <f t="shared" si="29"/>
        <v>0</v>
      </c>
      <c r="U41" s="18">
        <f t="shared" si="29"/>
        <v>0</v>
      </c>
      <c r="V41" s="18">
        <f t="shared" si="29"/>
        <v>0</v>
      </c>
      <c r="W41" s="18">
        <f t="shared" si="29"/>
        <v>0</v>
      </c>
      <c r="X41" s="18">
        <f t="shared" si="29"/>
        <v>0</v>
      </c>
      <c r="Y41" s="41">
        <f t="shared" si="29"/>
        <v>0</v>
      </c>
      <c r="Z41" s="18">
        <f>Z42</f>
        <v>52366.6</v>
      </c>
    </row>
    <row r="42" spans="1:26" ht="30">
      <c r="A42" s="26" t="s">
        <v>91</v>
      </c>
      <c r="B42" s="4" t="s">
        <v>26</v>
      </c>
      <c r="C42" s="2" t="s">
        <v>99</v>
      </c>
      <c r="D42" s="9">
        <v>52366.6</v>
      </c>
      <c r="E42" s="10">
        <f t="shared" si="1"/>
        <v>0</v>
      </c>
      <c r="F42" s="9">
        <v>52366.6</v>
      </c>
      <c r="G42" s="10"/>
      <c r="H42" s="9"/>
      <c r="I42" s="10"/>
      <c r="J42" s="9">
        <f t="shared" si="22"/>
        <v>0</v>
      </c>
      <c r="K42" s="10"/>
      <c r="L42" s="9">
        <f t="shared" si="23"/>
        <v>0</v>
      </c>
      <c r="M42" s="10"/>
      <c r="N42" s="9">
        <f t="shared" si="24"/>
        <v>0</v>
      </c>
      <c r="O42" s="10">
        <v>0</v>
      </c>
      <c r="P42" s="9">
        <f t="shared" si="25"/>
        <v>0</v>
      </c>
      <c r="Q42" s="11">
        <v>0</v>
      </c>
      <c r="R42" s="9">
        <f t="shared" si="26"/>
        <v>0</v>
      </c>
      <c r="S42" s="10">
        <f t="shared" si="16"/>
        <v>0</v>
      </c>
      <c r="T42" s="9"/>
      <c r="U42" s="10">
        <f t="shared" si="27"/>
        <v>0</v>
      </c>
      <c r="V42" s="9"/>
      <c r="W42" s="10">
        <f t="shared" si="19"/>
        <v>0</v>
      </c>
      <c r="X42" s="9"/>
      <c r="Y42" s="54">
        <f t="shared" si="28"/>
        <v>0</v>
      </c>
      <c r="Z42" s="9">
        <v>52366.6</v>
      </c>
    </row>
    <row r="43" spans="1:26" s="21" customFormat="1" ht="25.5">
      <c r="A43" s="28" t="s">
        <v>100</v>
      </c>
      <c r="B43" s="3" t="s">
        <v>27</v>
      </c>
      <c r="C43" s="19" t="s">
        <v>105</v>
      </c>
      <c r="D43" s="18">
        <f>D44+D45+D46+D47</f>
        <v>767728.6000000001</v>
      </c>
      <c r="E43" s="20">
        <f t="shared" si="1"/>
        <v>34413.59999999998</v>
      </c>
      <c r="F43" s="18">
        <f>F44+F45+F46+F47</f>
        <v>802142.2000000001</v>
      </c>
      <c r="G43" s="18">
        <f aca="true" t="shared" si="30" ref="G43:Y43">G44+G45+G46+G47</f>
        <v>0</v>
      </c>
      <c r="H43" s="18">
        <f t="shared" si="30"/>
        <v>0</v>
      </c>
      <c r="I43" s="18">
        <f t="shared" si="30"/>
        <v>0</v>
      </c>
      <c r="J43" s="18">
        <f t="shared" si="30"/>
        <v>0</v>
      </c>
      <c r="K43" s="18">
        <f t="shared" si="30"/>
        <v>0</v>
      </c>
      <c r="L43" s="18">
        <f t="shared" si="30"/>
        <v>0</v>
      </c>
      <c r="M43" s="18">
        <f t="shared" si="30"/>
        <v>0</v>
      </c>
      <c r="N43" s="18">
        <f t="shared" si="30"/>
        <v>0</v>
      </c>
      <c r="O43" s="18">
        <f t="shared" si="30"/>
        <v>0</v>
      </c>
      <c r="P43" s="18">
        <f t="shared" si="30"/>
        <v>0</v>
      </c>
      <c r="Q43" s="18">
        <f t="shared" si="30"/>
        <v>0</v>
      </c>
      <c r="R43" s="18">
        <f t="shared" si="30"/>
        <v>0</v>
      </c>
      <c r="S43" s="18">
        <f t="shared" si="30"/>
        <v>0</v>
      </c>
      <c r="T43" s="18">
        <f t="shared" si="30"/>
        <v>0</v>
      </c>
      <c r="U43" s="18">
        <f t="shared" si="30"/>
        <v>0</v>
      </c>
      <c r="V43" s="18">
        <f t="shared" si="30"/>
        <v>0</v>
      </c>
      <c r="W43" s="18">
        <f t="shared" si="30"/>
        <v>0</v>
      </c>
      <c r="X43" s="18">
        <f t="shared" si="30"/>
        <v>0</v>
      </c>
      <c r="Y43" s="41">
        <f t="shared" si="30"/>
        <v>399201</v>
      </c>
      <c r="Z43" s="18">
        <f>Z44+Z45+Z46+Z47</f>
        <v>1201343.2000000002</v>
      </c>
    </row>
    <row r="44" spans="1:26" ht="60">
      <c r="A44" s="26" t="s">
        <v>101</v>
      </c>
      <c r="B44" s="4" t="s">
        <v>28</v>
      </c>
      <c r="C44" s="2" t="s">
        <v>106</v>
      </c>
      <c r="D44" s="9">
        <v>250289.4</v>
      </c>
      <c r="E44" s="10">
        <f t="shared" si="1"/>
        <v>16527.50000000003</v>
      </c>
      <c r="F44" s="9">
        <v>266816.9</v>
      </c>
      <c r="G44" s="10"/>
      <c r="H44" s="9"/>
      <c r="I44" s="10"/>
      <c r="J44" s="9">
        <f t="shared" si="22"/>
        <v>0</v>
      </c>
      <c r="K44" s="10"/>
      <c r="L44" s="9">
        <f t="shared" si="23"/>
        <v>0</v>
      </c>
      <c r="M44" s="10"/>
      <c r="N44" s="9">
        <f t="shared" si="24"/>
        <v>0</v>
      </c>
      <c r="O44" s="10"/>
      <c r="P44" s="9">
        <f t="shared" si="25"/>
        <v>0</v>
      </c>
      <c r="Q44" s="11"/>
      <c r="R44" s="9">
        <f t="shared" si="26"/>
        <v>0</v>
      </c>
      <c r="S44" s="10">
        <f t="shared" si="16"/>
        <v>0</v>
      </c>
      <c r="T44" s="9"/>
      <c r="U44" s="10">
        <f t="shared" si="27"/>
        <v>0</v>
      </c>
      <c r="V44" s="9"/>
      <c r="W44" s="10">
        <f t="shared" si="19"/>
        <v>0</v>
      </c>
      <c r="X44" s="9"/>
      <c r="Y44" s="54">
        <f t="shared" si="28"/>
        <v>112136.89999999997</v>
      </c>
      <c r="Z44" s="9">
        <v>378953.8</v>
      </c>
    </row>
    <row r="45" spans="1:26" ht="15">
      <c r="A45" s="29" t="s">
        <v>102</v>
      </c>
      <c r="B45" s="13" t="s">
        <v>29</v>
      </c>
      <c r="C45" s="5" t="s">
        <v>107</v>
      </c>
      <c r="D45" s="9">
        <v>508342.4</v>
      </c>
      <c r="E45" s="10">
        <f t="shared" si="1"/>
        <v>17886.099999999977</v>
      </c>
      <c r="F45" s="9">
        <v>526228.5</v>
      </c>
      <c r="G45" s="11"/>
      <c r="H45" s="9"/>
      <c r="I45" s="11"/>
      <c r="J45" s="9">
        <f t="shared" si="22"/>
        <v>0</v>
      </c>
      <c r="K45" s="11"/>
      <c r="L45" s="9">
        <f t="shared" si="23"/>
        <v>0</v>
      </c>
      <c r="M45" s="11"/>
      <c r="N45" s="9">
        <f t="shared" si="24"/>
        <v>0</v>
      </c>
      <c r="O45" s="11"/>
      <c r="P45" s="9">
        <f t="shared" si="25"/>
        <v>0</v>
      </c>
      <c r="Q45" s="11"/>
      <c r="R45" s="9">
        <f t="shared" si="26"/>
        <v>0</v>
      </c>
      <c r="S45" s="10">
        <f t="shared" si="16"/>
        <v>0</v>
      </c>
      <c r="T45" s="9"/>
      <c r="U45" s="10">
        <f t="shared" si="27"/>
        <v>0</v>
      </c>
      <c r="V45" s="9"/>
      <c r="W45" s="10">
        <f t="shared" si="19"/>
        <v>0</v>
      </c>
      <c r="X45" s="9"/>
      <c r="Y45" s="54">
        <f t="shared" si="28"/>
        <v>278817.30000000005</v>
      </c>
      <c r="Z45" s="9">
        <v>805045.8</v>
      </c>
    </row>
    <row r="46" spans="1:26" ht="15">
      <c r="A46" s="30" t="s">
        <v>103</v>
      </c>
      <c r="B46" s="17" t="s">
        <v>30</v>
      </c>
      <c r="C46" s="12" t="s">
        <v>108</v>
      </c>
      <c r="D46" s="15">
        <v>850</v>
      </c>
      <c r="E46" s="10">
        <f t="shared" si="1"/>
        <v>0</v>
      </c>
      <c r="F46" s="9">
        <v>850</v>
      </c>
      <c r="G46" s="14"/>
      <c r="H46" s="9"/>
      <c r="I46" s="14"/>
      <c r="J46" s="9">
        <f t="shared" si="22"/>
        <v>0</v>
      </c>
      <c r="K46" s="14"/>
      <c r="L46" s="9">
        <f t="shared" si="23"/>
        <v>0</v>
      </c>
      <c r="M46" s="14"/>
      <c r="N46" s="9">
        <f t="shared" si="24"/>
        <v>0</v>
      </c>
      <c r="O46" s="14"/>
      <c r="P46" s="9">
        <f t="shared" si="25"/>
        <v>0</v>
      </c>
      <c r="Q46" s="25"/>
      <c r="R46" s="9">
        <f t="shared" si="26"/>
        <v>0</v>
      </c>
      <c r="S46" s="10">
        <f t="shared" si="16"/>
        <v>0</v>
      </c>
      <c r="T46" s="9"/>
      <c r="U46" s="10">
        <f t="shared" si="27"/>
        <v>0</v>
      </c>
      <c r="V46" s="9"/>
      <c r="W46" s="10">
        <f t="shared" si="19"/>
        <v>0</v>
      </c>
      <c r="X46" s="9"/>
      <c r="Y46" s="54">
        <f t="shared" si="28"/>
        <v>0</v>
      </c>
      <c r="Z46" s="9">
        <v>850</v>
      </c>
    </row>
    <row r="47" spans="1:26" ht="45">
      <c r="A47" s="30" t="s">
        <v>219</v>
      </c>
      <c r="B47" s="17" t="s">
        <v>218</v>
      </c>
      <c r="C47" s="12" t="s">
        <v>217</v>
      </c>
      <c r="D47" s="15">
        <v>8246.8</v>
      </c>
      <c r="E47" s="10">
        <f t="shared" si="1"/>
        <v>0</v>
      </c>
      <c r="F47" s="9">
        <v>8246.8</v>
      </c>
      <c r="G47" s="14"/>
      <c r="H47" s="9"/>
      <c r="I47" s="14">
        <v>0</v>
      </c>
      <c r="J47" s="9">
        <f t="shared" si="22"/>
        <v>0</v>
      </c>
      <c r="K47" s="14"/>
      <c r="L47" s="9">
        <f t="shared" si="23"/>
        <v>0</v>
      </c>
      <c r="M47" s="14"/>
      <c r="N47" s="9">
        <f t="shared" si="24"/>
        <v>0</v>
      </c>
      <c r="O47" s="14">
        <v>0</v>
      </c>
      <c r="P47" s="9">
        <f t="shared" si="25"/>
        <v>0</v>
      </c>
      <c r="Q47" s="25"/>
      <c r="R47" s="9">
        <f t="shared" si="26"/>
        <v>0</v>
      </c>
      <c r="S47" s="10">
        <f t="shared" si="16"/>
        <v>0</v>
      </c>
      <c r="T47" s="9"/>
      <c r="U47" s="10">
        <f t="shared" si="27"/>
        <v>0</v>
      </c>
      <c r="V47" s="9"/>
      <c r="W47" s="10">
        <f t="shared" si="19"/>
        <v>0</v>
      </c>
      <c r="X47" s="9"/>
      <c r="Y47" s="54">
        <f t="shared" si="28"/>
        <v>8246.8</v>
      </c>
      <c r="Z47" s="9">
        <v>16493.6</v>
      </c>
    </row>
    <row r="48" spans="1:26" s="21" customFormat="1" ht="15">
      <c r="A48" s="28" t="s">
        <v>104</v>
      </c>
      <c r="B48" s="16" t="s">
        <v>31</v>
      </c>
      <c r="C48" s="19" t="s">
        <v>109</v>
      </c>
      <c r="D48" s="18">
        <f>D49+D50+D51+D52+D53+D54+D55+D56</f>
        <v>9239316.6</v>
      </c>
      <c r="E48" s="20">
        <f t="shared" si="1"/>
        <v>439263.0999999996</v>
      </c>
      <c r="F48" s="18">
        <f>F49+F50+F51+F52+F53+F54+F55+F56</f>
        <v>9678579.7</v>
      </c>
      <c r="G48" s="18">
        <f aca="true" t="shared" si="31" ref="G48:Y48">G49+G50+G51+G52+G53+G54+G55+G56</f>
        <v>0</v>
      </c>
      <c r="H48" s="18">
        <f t="shared" si="31"/>
        <v>0</v>
      </c>
      <c r="I48" s="18">
        <f t="shared" si="31"/>
        <v>0</v>
      </c>
      <c r="J48" s="18">
        <f t="shared" si="31"/>
        <v>0</v>
      </c>
      <c r="K48" s="18">
        <f t="shared" si="31"/>
        <v>0</v>
      </c>
      <c r="L48" s="18">
        <f t="shared" si="31"/>
        <v>0</v>
      </c>
      <c r="M48" s="18">
        <f t="shared" si="31"/>
        <v>0</v>
      </c>
      <c r="N48" s="18">
        <f t="shared" si="31"/>
        <v>0</v>
      </c>
      <c r="O48" s="18">
        <f t="shared" si="31"/>
        <v>0</v>
      </c>
      <c r="P48" s="18">
        <f t="shared" si="31"/>
        <v>0</v>
      </c>
      <c r="Q48" s="18">
        <f t="shared" si="31"/>
        <v>0</v>
      </c>
      <c r="R48" s="18">
        <f t="shared" si="31"/>
        <v>0</v>
      </c>
      <c r="S48" s="18">
        <f t="shared" si="31"/>
        <v>0</v>
      </c>
      <c r="T48" s="18">
        <f t="shared" si="31"/>
        <v>0</v>
      </c>
      <c r="U48" s="18">
        <f t="shared" si="31"/>
        <v>0</v>
      </c>
      <c r="V48" s="18">
        <f t="shared" si="31"/>
        <v>0</v>
      </c>
      <c r="W48" s="18">
        <f t="shared" si="31"/>
        <v>0</v>
      </c>
      <c r="X48" s="18">
        <f t="shared" si="31"/>
        <v>0</v>
      </c>
      <c r="Y48" s="41">
        <f t="shared" si="31"/>
        <v>1475916.1</v>
      </c>
      <c r="Z48" s="18">
        <f>Z49+Z50+Z51+Z52+Z53+Z54+Z55+Z56</f>
        <v>11154495.8</v>
      </c>
    </row>
    <row r="49" spans="1:26" ht="15">
      <c r="A49" s="26" t="s">
        <v>110</v>
      </c>
      <c r="B49" s="17" t="s">
        <v>32</v>
      </c>
      <c r="C49" s="2" t="s">
        <v>118</v>
      </c>
      <c r="D49" s="9">
        <v>174244</v>
      </c>
      <c r="E49" s="10">
        <f t="shared" si="1"/>
        <v>3706.899999999994</v>
      </c>
      <c r="F49" s="9">
        <v>177950.9</v>
      </c>
      <c r="G49" s="10"/>
      <c r="H49" s="9"/>
      <c r="I49" s="10"/>
      <c r="J49" s="9">
        <f t="shared" si="22"/>
        <v>0</v>
      </c>
      <c r="K49" s="10"/>
      <c r="L49" s="9">
        <f t="shared" si="23"/>
        <v>0</v>
      </c>
      <c r="M49" s="10"/>
      <c r="N49" s="9">
        <f t="shared" si="24"/>
        <v>0</v>
      </c>
      <c r="O49" s="10"/>
      <c r="P49" s="9">
        <f t="shared" si="25"/>
        <v>0</v>
      </c>
      <c r="Q49" s="11"/>
      <c r="R49" s="9">
        <f t="shared" si="26"/>
        <v>0</v>
      </c>
      <c r="S49" s="10">
        <f t="shared" si="16"/>
        <v>0</v>
      </c>
      <c r="T49" s="9"/>
      <c r="U49" s="10">
        <f t="shared" si="27"/>
        <v>0</v>
      </c>
      <c r="V49" s="9"/>
      <c r="W49" s="10">
        <f t="shared" si="19"/>
        <v>0</v>
      </c>
      <c r="X49" s="9"/>
      <c r="Y49" s="54">
        <f t="shared" si="28"/>
        <v>3755.399999999994</v>
      </c>
      <c r="Z49" s="9">
        <v>181706.3</v>
      </c>
    </row>
    <row r="50" spans="1:26" ht="15">
      <c r="A50" s="26" t="s">
        <v>111</v>
      </c>
      <c r="B50" s="17" t="s">
        <v>33</v>
      </c>
      <c r="C50" s="2" t="s">
        <v>119</v>
      </c>
      <c r="D50" s="9">
        <v>1445333.4</v>
      </c>
      <c r="E50" s="10">
        <f t="shared" si="1"/>
        <v>38748.40000000014</v>
      </c>
      <c r="F50" s="9">
        <v>1484081.8</v>
      </c>
      <c r="G50" s="10"/>
      <c r="H50" s="9"/>
      <c r="I50" s="10"/>
      <c r="J50" s="9">
        <f t="shared" si="22"/>
        <v>0</v>
      </c>
      <c r="K50" s="10"/>
      <c r="L50" s="9">
        <f t="shared" si="23"/>
        <v>0</v>
      </c>
      <c r="M50" s="10"/>
      <c r="N50" s="9">
        <f t="shared" si="24"/>
        <v>0</v>
      </c>
      <c r="O50" s="10"/>
      <c r="P50" s="9">
        <f t="shared" si="25"/>
        <v>0</v>
      </c>
      <c r="Q50" s="11"/>
      <c r="R50" s="9">
        <f t="shared" si="26"/>
        <v>0</v>
      </c>
      <c r="S50" s="10">
        <f t="shared" si="16"/>
        <v>0</v>
      </c>
      <c r="T50" s="9"/>
      <c r="U50" s="10">
        <f t="shared" si="27"/>
        <v>0</v>
      </c>
      <c r="V50" s="9"/>
      <c r="W50" s="10">
        <f t="shared" si="19"/>
        <v>0</v>
      </c>
      <c r="X50" s="9"/>
      <c r="Y50" s="54">
        <f t="shared" si="28"/>
        <v>88997.80000000005</v>
      </c>
      <c r="Z50" s="9">
        <v>1573079.6</v>
      </c>
    </row>
    <row r="51" spans="1:26" ht="15">
      <c r="A51" s="26" t="s">
        <v>112</v>
      </c>
      <c r="B51" s="17" t="s">
        <v>34</v>
      </c>
      <c r="C51" s="2" t="s">
        <v>120</v>
      </c>
      <c r="D51" s="9">
        <v>51670.7</v>
      </c>
      <c r="E51" s="10">
        <f t="shared" si="1"/>
        <v>27079.600000000006</v>
      </c>
      <c r="F51" s="9">
        <v>78750.3</v>
      </c>
      <c r="G51" s="10"/>
      <c r="H51" s="9"/>
      <c r="I51" s="10"/>
      <c r="J51" s="9">
        <f t="shared" si="22"/>
        <v>0</v>
      </c>
      <c r="K51" s="10"/>
      <c r="L51" s="9">
        <f t="shared" si="23"/>
        <v>0</v>
      </c>
      <c r="M51" s="10"/>
      <c r="N51" s="9">
        <f t="shared" si="24"/>
        <v>0</v>
      </c>
      <c r="O51" s="10"/>
      <c r="P51" s="9">
        <f t="shared" si="25"/>
        <v>0</v>
      </c>
      <c r="Q51" s="11"/>
      <c r="R51" s="9">
        <f t="shared" si="26"/>
        <v>0</v>
      </c>
      <c r="S51" s="10">
        <f t="shared" si="16"/>
        <v>0</v>
      </c>
      <c r="T51" s="9"/>
      <c r="U51" s="10">
        <f t="shared" si="27"/>
        <v>0</v>
      </c>
      <c r="V51" s="9"/>
      <c r="W51" s="10">
        <f t="shared" si="19"/>
        <v>0</v>
      </c>
      <c r="X51" s="9"/>
      <c r="Y51" s="54">
        <f t="shared" si="28"/>
        <v>23159.899999999994</v>
      </c>
      <c r="Z51" s="9">
        <v>101910.2</v>
      </c>
    </row>
    <row r="52" spans="1:26" ht="15">
      <c r="A52" s="26" t="s">
        <v>113</v>
      </c>
      <c r="B52" s="17" t="s">
        <v>35</v>
      </c>
      <c r="C52" s="2" t="s">
        <v>121</v>
      </c>
      <c r="D52" s="9">
        <v>1461200.1</v>
      </c>
      <c r="E52" s="10">
        <f t="shared" si="1"/>
        <v>8858.799999999814</v>
      </c>
      <c r="F52" s="9">
        <v>1470058.9</v>
      </c>
      <c r="G52" s="10"/>
      <c r="H52" s="9"/>
      <c r="I52" s="10"/>
      <c r="J52" s="9">
        <f t="shared" si="22"/>
        <v>0</v>
      </c>
      <c r="K52" s="10"/>
      <c r="L52" s="9">
        <f t="shared" si="23"/>
        <v>0</v>
      </c>
      <c r="M52" s="10"/>
      <c r="N52" s="9">
        <f t="shared" si="24"/>
        <v>0</v>
      </c>
      <c r="O52" s="10"/>
      <c r="P52" s="9">
        <f t="shared" si="25"/>
        <v>0</v>
      </c>
      <c r="Q52" s="11"/>
      <c r="R52" s="9">
        <f t="shared" si="26"/>
        <v>0</v>
      </c>
      <c r="S52" s="10">
        <f t="shared" si="16"/>
        <v>0</v>
      </c>
      <c r="T52" s="9"/>
      <c r="U52" s="10">
        <f t="shared" si="27"/>
        <v>0</v>
      </c>
      <c r="V52" s="9"/>
      <c r="W52" s="10">
        <f t="shared" si="19"/>
        <v>0</v>
      </c>
      <c r="X52" s="9"/>
      <c r="Y52" s="54">
        <f t="shared" si="28"/>
        <v>37579.40000000014</v>
      </c>
      <c r="Z52" s="9">
        <v>1507638.3</v>
      </c>
    </row>
    <row r="53" spans="1:26" ht="15">
      <c r="A53" s="26" t="s">
        <v>114</v>
      </c>
      <c r="B53" s="17" t="s">
        <v>36</v>
      </c>
      <c r="C53" s="2" t="s">
        <v>122</v>
      </c>
      <c r="D53" s="9">
        <v>196000</v>
      </c>
      <c r="E53" s="10">
        <f t="shared" si="1"/>
        <v>308174.9</v>
      </c>
      <c r="F53" s="9">
        <v>504174.9</v>
      </c>
      <c r="G53" s="10"/>
      <c r="H53" s="9"/>
      <c r="I53" s="10"/>
      <c r="J53" s="9">
        <f t="shared" si="22"/>
        <v>0</v>
      </c>
      <c r="K53" s="10"/>
      <c r="L53" s="9">
        <f t="shared" si="23"/>
        <v>0</v>
      </c>
      <c r="M53" s="10"/>
      <c r="N53" s="9">
        <f t="shared" si="24"/>
        <v>0</v>
      </c>
      <c r="O53" s="10"/>
      <c r="P53" s="9">
        <f t="shared" si="25"/>
        <v>0</v>
      </c>
      <c r="Q53" s="11"/>
      <c r="R53" s="9">
        <f t="shared" si="26"/>
        <v>0</v>
      </c>
      <c r="S53" s="10">
        <f t="shared" si="16"/>
        <v>0</v>
      </c>
      <c r="T53" s="9"/>
      <c r="U53" s="10">
        <f t="shared" si="27"/>
        <v>0</v>
      </c>
      <c r="V53" s="9"/>
      <c r="W53" s="10">
        <f t="shared" si="19"/>
        <v>0</v>
      </c>
      <c r="X53" s="9"/>
      <c r="Y53" s="54">
        <f t="shared" si="28"/>
        <v>341437.4</v>
      </c>
      <c r="Z53" s="9">
        <v>845612.3</v>
      </c>
    </row>
    <row r="54" spans="1:26" ht="15">
      <c r="A54" s="26" t="s">
        <v>115</v>
      </c>
      <c r="B54" s="17" t="s">
        <v>37</v>
      </c>
      <c r="C54" s="2" t="s">
        <v>123</v>
      </c>
      <c r="D54" s="9">
        <v>5413455.8</v>
      </c>
      <c r="E54" s="10">
        <f t="shared" si="1"/>
        <v>0</v>
      </c>
      <c r="F54" s="9">
        <v>5413455.8</v>
      </c>
      <c r="G54" s="10"/>
      <c r="H54" s="9"/>
      <c r="I54" s="10"/>
      <c r="J54" s="9">
        <f t="shared" si="22"/>
        <v>0</v>
      </c>
      <c r="K54" s="10"/>
      <c r="L54" s="9">
        <f t="shared" si="23"/>
        <v>0</v>
      </c>
      <c r="M54" s="10"/>
      <c r="N54" s="9">
        <f t="shared" si="24"/>
        <v>0</v>
      </c>
      <c r="O54" s="10"/>
      <c r="P54" s="9">
        <f t="shared" si="25"/>
        <v>0</v>
      </c>
      <c r="Q54" s="11"/>
      <c r="R54" s="9">
        <f t="shared" si="26"/>
        <v>0</v>
      </c>
      <c r="S54" s="10">
        <f t="shared" si="16"/>
        <v>0</v>
      </c>
      <c r="T54" s="9"/>
      <c r="U54" s="10">
        <f t="shared" si="27"/>
        <v>0</v>
      </c>
      <c r="V54" s="9"/>
      <c r="W54" s="10">
        <f t="shared" si="19"/>
        <v>0</v>
      </c>
      <c r="X54" s="9"/>
      <c r="Y54" s="54">
        <f t="shared" si="28"/>
        <v>950540.5</v>
      </c>
      <c r="Z54" s="9">
        <v>6363996.3</v>
      </c>
    </row>
    <row r="55" spans="1:26" ht="15">
      <c r="A55" s="31" t="s">
        <v>116</v>
      </c>
      <c r="B55" s="17" t="s">
        <v>38</v>
      </c>
      <c r="C55" s="2" t="s">
        <v>124</v>
      </c>
      <c r="D55" s="9">
        <v>25859.2</v>
      </c>
      <c r="E55" s="10">
        <f t="shared" si="1"/>
        <v>212.39999999999782</v>
      </c>
      <c r="F55" s="9">
        <v>26071.6</v>
      </c>
      <c r="G55" s="10"/>
      <c r="H55" s="9"/>
      <c r="I55" s="10"/>
      <c r="J55" s="9">
        <f t="shared" si="22"/>
        <v>0</v>
      </c>
      <c r="K55" s="10"/>
      <c r="L55" s="9">
        <f t="shared" si="23"/>
        <v>0</v>
      </c>
      <c r="M55" s="10"/>
      <c r="N55" s="9">
        <f t="shared" si="24"/>
        <v>0</v>
      </c>
      <c r="O55" s="10"/>
      <c r="P55" s="9">
        <f t="shared" si="25"/>
        <v>0</v>
      </c>
      <c r="Q55" s="11"/>
      <c r="R55" s="9">
        <f t="shared" si="26"/>
        <v>0</v>
      </c>
      <c r="S55" s="10">
        <f t="shared" si="16"/>
        <v>0</v>
      </c>
      <c r="T55" s="9"/>
      <c r="U55" s="10">
        <f t="shared" si="27"/>
        <v>0</v>
      </c>
      <c r="V55" s="9"/>
      <c r="W55" s="10">
        <f t="shared" si="19"/>
        <v>0</v>
      </c>
      <c r="X55" s="9"/>
      <c r="Y55" s="54">
        <f t="shared" si="28"/>
        <v>1092.7000000000007</v>
      </c>
      <c r="Z55" s="9">
        <v>27164.3</v>
      </c>
    </row>
    <row r="56" spans="1:26" ht="30">
      <c r="A56" s="26" t="s">
        <v>117</v>
      </c>
      <c r="B56" s="17" t="s">
        <v>39</v>
      </c>
      <c r="C56" s="2" t="s">
        <v>125</v>
      </c>
      <c r="D56" s="9">
        <v>471553.4</v>
      </c>
      <c r="E56" s="10">
        <f t="shared" si="1"/>
        <v>52482.09999999998</v>
      </c>
      <c r="F56" s="9">
        <v>524035.5</v>
      </c>
      <c r="G56" s="10"/>
      <c r="H56" s="9"/>
      <c r="I56" s="10"/>
      <c r="J56" s="9">
        <f t="shared" si="22"/>
        <v>0</v>
      </c>
      <c r="K56" s="10"/>
      <c r="L56" s="9">
        <f t="shared" si="23"/>
        <v>0</v>
      </c>
      <c r="M56" s="10"/>
      <c r="N56" s="9">
        <f t="shared" si="24"/>
        <v>0</v>
      </c>
      <c r="O56" s="10"/>
      <c r="P56" s="9">
        <f t="shared" si="25"/>
        <v>0</v>
      </c>
      <c r="Q56" s="11"/>
      <c r="R56" s="9">
        <f t="shared" si="26"/>
        <v>0</v>
      </c>
      <c r="S56" s="10">
        <f t="shared" si="16"/>
        <v>0</v>
      </c>
      <c r="T56" s="9"/>
      <c r="U56" s="10">
        <f t="shared" si="27"/>
        <v>0</v>
      </c>
      <c r="V56" s="9"/>
      <c r="W56" s="10">
        <f t="shared" si="19"/>
        <v>0</v>
      </c>
      <c r="X56" s="9"/>
      <c r="Y56" s="54">
        <f t="shared" si="28"/>
        <v>29353</v>
      </c>
      <c r="Z56" s="9">
        <v>553388.5</v>
      </c>
    </row>
    <row r="57" spans="1:26" s="21" customFormat="1" ht="15">
      <c r="A57" s="28" t="s">
        <v>126</v>
      </c>
      <c r="B57" s="16" t="s">
        <v>40</v>
      </c>
      <c r="C57" s="19" t="s">
        <v>127</v>
      </c>
      <c r="D57" s="18">
        <f>D58+D59+D60+D61+D62</f>
        <v>1907987.4</v>
      </c>
      <c r="E57" s="20">
        <f t="shared" si="1"/>
        <v>293984.2000000002</v>
      </c>
      <c r="F57" s="18">
        <f>F58+F59+F60+F61+F62</f>
        <v>2201971.6</v>
      </c>
      <c r="G57" s="18">
        <f aca="true" t="shared" si="32" ref="G57:Y57">G58+G59+G60+G61+G62</f>
        <v>0</v>
      </c>
      <c r="H57" s="18">
        <f t="shared" si="32"/>
        <v>0</v>
      </c>
      <c r="I57" s="18">
        <f t="shared" si="32"/>
        <v>0</v>
      </c>
      <c r="J57" s="18">
        <f t="shared" si="32"/>
        <v>0</v>
      </c>
      <c r="K57" s="18">
        <f t="shared" si="32"/>
        <v>0</v>
      </c>
      <c r="L57" s="18">
        <f t="shared" si="32"/>
        <v>0</v>
      </c>
      <c r="M57" s="18">
        <f t="shared" si="32"/>
        <v>0</v>
      </c>
      <c r="N57" s="18">
        <f t="shared" si="32"/>
        <v>0</v>
      </c>
      <c r="O57" s="18">
        <f t="shared" si="32"/>
        <v>0</v>
      </c>
      <c r="P57" s="18">
        <f t="shared" si="32"/>
        <v>0</v>
      </c>
      <c r="Q57" s="18">
        <f t="shared" si="32"/>
        <v>0</v>
      </c>
      <c r="R57" s="18">
        <f t="shared" si="32"/>
        <v>0</v>
      </c>
      <c r="S57" s="18">
        <f t="shared" si="32"/>
        <v>0</v>
      </c>
      <c r="T57" s="18">
        <f t="shared" si="32"/>
        <v>0</v>
      </c>
      <c r="U57" s="18">
        <f t="shared" si="32"/>
        <v>0</v>
      </c>
      <c r="V57" s="18">
        <f t="shared" si="32"/>
        <v>0</v>
      </c>
      <c r="W57" s="18">
        <f t="shared" si="32"/>
        <v>0</v>
      </c>
      <c r="X57" s="18">
        <f t="shared" si="32"/>
        <v>0</v>
      </c>
      <c r="Y57" s="41">
        <f t="shared" si="32"/>
        <v>1151447.8</v>
      </c>
      <c r="Z57" s="18">
        <f>Z58+Z59+Z60+Z61+Z62</f>
        <v>3353419.4</v>
      </c>
    </row>
    <row r="58" spans="1:26" ht="15">
      <c r="A58" s="26" t="s">
        <v>128</v>
      </c>
      <c r="B58" s="17" t="s">
        <v>41</v>
      </c>
      <c r="C58" s="2" t="s">
        <v>131</v>
      </c>
      <c r="D58" s="9">
        <v>20000</v>
      </c>
      <c r="E58" s="10">
        <f t="shared" si="1"/>
        <v>208090.8</v>
      </c>
      <c r="F58" s="9">
        <v>228090.8</v>
      </c>
      <c r="G58" s="10"/>
      <c r="H58" s="9"/>
      <c r="I58" s="10"/>
      <c r="J58" s="9">
        <f t="shared" si="22"/>
        <v>0</v>
      </c>
      <c r="K58" s="10"/>
      <c r="L58" s="9">
        <f t="shared" si="23"/>
        <v>0</v>
      </c>
      <c r="M58" s="10"/>
      <c r="N58" s="9">
        <f t="shared" si="24"/>
        <v>0</v>
      </c>
      <c r="O58" s="10"/>
      <c r="P58" s="9">
        <f t="shared" si="25"/>
        <v>0</v>
      </c>
      <c r="Q58" s="11"/>
      <c r="R58" s="9">
        <f t="shared" si="26"/>
        <v>0</v>
      </c>
      <c r="S58" s="10">
        <f t="shared" si="16"/>
        <v>0</v>
      </c>
      <c r="T58" s="9"/>
      <c r="U58" s="10">
        <f t="shared" si="27"/>
        <v>0</v>
      </c>
      <c r="V58" s="9"/>
      <c r="W58" s="10">
        <f t="shared" si="19"/>
        <v>0</v>
      </c>
      <c r="X58" s="9"/>
      <c r="Y58" s="54">
        <f t="shared" si="28"/>
        <v>297520.7</v>
      </c>
      <c r="Z58" s="9">
        <v>525611.5</v>
      </c>
    </row>
    <row r="59" spans="1:26" ht="15">
      <c r="A59" s="26" t="s">
        <v>129</v>
      </c>
      <c r="B59" s="17" t="s">
        <v>42</v>
      </c>
      <c r="C59" s="2" t="s">
        <v>132</v>
      </c>
      <c r="D59" s="9">
        <v>1296497.9</v>
      </c>
      <c r="E59" s="10">
        <f t="shared" si="1"/>
        <v>39270.30000000005</v>
      </c>
      <c r="F59" s="9">
        <v>1335768.2</v>
      </c>
      <c r="G59" s="10"/>
      <c r="H59" s="9"/>
      <c r="I59" s="10"/>
      <c r="J59" s="9">
        <f t="shared" si="22"/>
        <v>0</v>
      </c>
      <c r="K59" s="10"/>
      <c r="L59" s="9">
        <f t="shared" si="23"/>
        <v>0</v>
      </c>
      <c r="M59" s="10"/>
      <c r="N59" s="9">
        <f t="shared" si="24"/>
        <v>0</v>
      </c>
      <c r="O59" s="10"/>
      <c r="P59" s="9">
        <f t="shared" si="25"/>
        <v>0</v>
      </c>
      <c r="Q59" s="11"/>
      <c r="R59" s="9">
        <f t="shared" si="26"/>
        <v>0</v>
      </c>
      <c r="S59" s="10">
        <f t="shared" si="16"/>
        <v>0</v>
      </c>
      <c r="T59" s="9"/>
      <c r="U59" s="10">
        <f t="shared" si="27"/>
        <v>0</v>
      </c>
      <c r="V59" s="9"/>
      <c r="W59" s="10">
        <f t="shared" si="19"/>
        <v>0</v>
      </c>
      <c r="X59" s="9"/>
      <c r="Y59" s="54">
        <f t="shared" si="28"/>
        <v>377740.6000000001</v>
      </c>
      <c r="Z59" s="9">
        <v>1713508.8</v>
      </c>
    </row>
    <row r="60" spans="1:26" ht="15">
      <c r="A60" s="26" t="s">
        <v>130</v>
      </c>
      <c r="B60" s="17" t="s">
        <v>214</v>
      </c>
      <c r="C60" s="2" t="s">
        <v>215</v>
      </c>
      <c r="D60" s="9">
        <v>355212.2</v>
      </c>
      <c r="E60" s="10">
        <f t="shared" si="1"/>
        <v>0</v>
      </c>
      <c r="F60" s="9">
        <v>355212.2</v>
      </c>
      <c r="G60" s="10"/>
      <c r="H60" s="9"/>
      <c r="I60" s="10"/>
      <c r="J60" s="9">
        <f t="shared" si="22"/>
        <v>0</v>
      </c>
      <c r="K60" s="10"/>
      <c r="L60" s="9">
        <f t="shared" si="23"/>
        <v>0</v>
      </c>
      <c r="M60" s="10"/>
      <c r="N60" s="9">
        <f t="shared" si="24"/>
        <v>0</v>
      </c>
      <c r="O60" s="10"/>
      <c r="P60" s="9">
        <f t="shared" si="25"/>
        <v>0</v>
      </c>
      <c r="Q60" s="11"/>
      <c r="R60" s="9">
        <f t="shared" si="26"/>
        <v>0</v>
      </c>
      <c r="S60" s="10">
        <f t="shared" si="16"/>
        <v>0</v>
      </c>
      <c r="T60" s="9"/>
      <c r="U60" s="10">
        <f t="shared" si="27"/>
        <v>0</v>
      </c>
      <c r="V60" s="9"/>
      <c r="W60" s="10">
        <f t="shared" si="19"/>
        <v>0</v>
      </c>
      <c r="X60" s="9"/>
      <c r="Y60" s="54">
        <f t="shared" si="28"/>
        <v>478173.60000000003</v>
      </c>
      <c r="Z60" s="9">
        <v>833385.8</v>
      </c>
    </row>
    <row r="61" spans="1:53" s="43" customFormat="1" ht="45">
      <c r="A61" s="44" t="s">
        <v>216</v>
      </c>
      <c r="B61" s="17" t="s">
        <v>270</v>
      </c>
      <c r="C61" s="2" t="s">
        <v>271</v>
      </c>
      <c r="D61" s="9">
        <v>4464.2</v>
      </c>
      <c r="E61" s="10">
        <f t="shared" si="1"/>
        <v>0</v>
      </c>
      <c r="F61" s="9">
        <v>4464.2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54">
        <f t="shared" si="28"/>
        <v>0</v>
      </c>
      <c r="Z61" s="9">
        <v>4464.2</v>
      </c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</row>
    <row r="62" spans="1:26" ht="30">
      <c r="A62" s="31" t="s">
        <v>272</v>
      </c>
      <c r="B62" s="17" t="s">
        <v>43</v>
      </c>
      <c r="C62" s="2" t="s">
        <v>133</v>
      </c>
      <c r="D62" s="9">
        <v>231813.1</v>
      </c>
      <c r="E62" s="10">
        <f t="shared" si="1"/>
        <v>46623.100000000006</v>
      </c>
      <c r="F62" s="9">
        <v>278436.2</v>
      </c>
      <c r="G62" s="10"/>
      <c r="H62" s="9"/>
      <c r="I62" s="10"/>
      <c r="J62" s="9">
        <f t="shared" si="22"/>
        <v>0</v>
      </c>
      <c r="K62" s="10"/>
      <c r="L62" s="9">
        <f t="shared" si="23"/>
        <v>0</v>
      </c>
      <c r="M62" s="10"/>
      <c r="N62" s="9">
        <f t="shared" si="24"/>
        <v>0</v>
      </c>
      <c r="O62" s="10"/>
      <c r="P62" s="9">
        <f t="shared" si="25"/>
        <v>0</v>
      </c>
      <c r="Q62" s="11"/>
      <c r="R62" s="9">
        <f t="shared" si="26"/>
        <v>0</v>
      </c>
      <c r="S62" s="10">
        <f t="shared" si="16"/>
        <v>0</v>
      </c>
      <c r="T62" s="9"/>
      <c r="U62" s="10">
        <f t="shared" si="27"/>
        <v>0</v>
      </c>
      <c r="V62" s="9"/>
      <c r="W62" s="10">
        <f t="shared" si="19"/>
        <v>0</v>
      </c>
      <c r="X62" s="9"/>
      <c r="Y62" s="54">
        <f t="shared" si="28"/>
        <v>-1987.100000000035</v>
      </c>
      <c r="Z62" s="9">
        <v>276449.1</v>
      </c>
    </row>
    <row r="63" spans="1:26" s="21" customFormat="1" ht="15">
      <c r="A63" s="28" t="s">
        <v>134</v>
      </c>
      <c r="B63" s="16" t="s">
        <v>44</v>
      </c>
      <c r="C63" s="19" t="s">
        <v>138</v>
      </c>
      <c r="D63" s="18">
        <f>D64+D65+D66</f>
        <v>169042.09999999998</v>
      </c>
      <c r="E63" s="20">
        <f t="shared" si="1"/>
        <v>36755.100000000035</v>
      </c>
      <c r="F63" s="18">
        <f>F64+F65+F66</f>
        <v>205797.2</v>
      </c>
      <c r="G63" s="18">
        <f aca="true" t="shared" si="33" ref="G63:Y63">G64+G65+G66</f>
        <v>0</v>
      </c>
      <c r="H63" s="18">
        <f t="shared" si="33"/>
        <v>0</v>
      </c>
      <c r="I63" s="18">
        <f t="shared" si="33"/>
        <v>0</v>
      </c>
      <c r="J63" s="18">
        <f t="shared" si="33"/>
        <v>0</v>
      </c>
      <c r="K63" s="18">
        <f t="shared" si="33"/>
        <v>0</v>
      </c>
      <c r="L63" s="18">
        <f t="shared" si="33"/>
        <v>0</v>
      </c>
      <c r="M63" s="18">
        <f t="shared" si="33"/>
        <v>0</v>
      </c>
      <c r="N63" s="18">
        <f t="shared" si="33"/>
        <v>0</v>
      </c>
      <c r="O63" s="18">
        <f t="shared" si="33"/>
        <v>0</v>
      </c>
      <c r="P63" s="18">
        <f t="shared" si="33"/>
        <v>0</v>
      </c>
      <c r="Q63" s="18">
        <f t="shared" si="33"/>
        <v>0</v>
      </c>
      <c r="R63" s="18">
        <f t="shared" si="33"/>
        <v>0</v>
      </c>
      <c r="S63" s="18">
        <f t="shared" si="33"/>
        <v>0</v>
      </c>
      <c r="T63" s="18">
        <f t="shared" si="33"/>
        <v>0</v>
      </c>
      <c r="U63" s="18">
        <f t="shared" si="33"/>
        <v>0</v>
      </c>
      <c r="V63" s="18">
        <f t="shared" si="33"/>
        <v>0</v>
      </c>
      <c r="W63" s="18">
        <f t="shared" si="33"/>
        <v>0</v>
      </c>
      <c r="X63" s="18">
        <f t="shared" si="33"/>
        <v>0</v>
      </c>
      <c r="Y63" s="41">
        <f t="shared" si="33"/>
        <v>210457.80000000002</v>
      </c>
      <c r="Z63" s="18">
        <f>Z64+Z65+Z66</f>
        <v>416255</v>
      </c>
    </row>
    <row r="64" spans="1:26" ht="30">
      <c r="A64" s="26" t="s">
        <v>135</v>
      </c>
      <c r="B64" s="17" t="s">
        <v>45</v>
      </c>
      <c r="C64" s="2" t="s">
        <v>139</v>
      </c>
      <c r="D64" s="9">
        <v>21644.3</v>
      </c>
      <c r="E64" s="10">
        <f t="shared" si="1"/>
        <v>692.2999999999993</v>
      </c>
      <c r="F64" s="9">
        <v>22336.6</v>
      </c>
      <c r="G64" s="10"/>
      <c r="H64" s="9"/>
      <c r="I64" s="10"/>
      <c r="J64" s="9">
        <f t="shared" si="22"/>
        <v>0</v>
      </c>
      <c r="K64" s="11"/>
      <c r="L64" s="9">
        <f t="shared" si="23"/>
        <v>0</v>
      </c>
      <c r="M64" s="10"/>
      <c r="N64" s="9">
        <f t="shared" si="24"/>
        <v>0</v>
      </c>
      <c r="O64" s="10">
        <v>0</v>
      </c>
      <c r="P64" s="9">
        <f t="shared" si="25"/>
        <v>0</v>
      </c>
      <c r="Q64" s="11"/>
      <c r="R64" s="9">
        <f t="shared" si="26"/>
        <v>0</v>
      </c>
      <c r="S64" s="10">
        <f t="shared" si="16"/>
        <v>0</v>
      </c>
      <c r="T64" s="9"/>
      <c r="U64" s="10">
        <f t="shared" si="27"/>
        <v>0</v>
      </c>
      <c r="V64" s="9"/>
      <c r="W64" s="10">
        <f t="shared" si="19"/>
        <v>0</v>
      </c>
      <c r="X64" s="9"/>
      <c r="Y64" s="54">
        <f t="shared" si="28"/>
        <v>1795.5</v>
      </c>
      <c r="Z64" s="9">
        <v>24132.1</v>
      </c>
    </row>
    <row r="65" spans="1:26" ht="30">
      <c r="A65" s="26" t="s">
        <v>136</v>
      </c>
      <c r="B65" s="17" t="s">
        <v>46</v>
      </c>
      <c r="C65" s="2" t="s">
        <v>140</v>
      </c>
      <c r="D65" s="9">
        <v>4850</v>
      </c>
      <c r="E65" s="10">
        <f t="shared" si="1"/>
        <v>-550</v>
      </c>
      <c r="F65" s="9">
        <v>4300</v>
      </c>
      <c r="G65" s="10"/>
      <c r="H65" s="9"/>
      <c r="I65" s="10"/>
      <c r="J65" s="9">
        <f t="shared" si="22"/>
        <v>0</v>
      </c>
      <c r="K65" s="10"/>
      <c r="L65" s="9">
        <f t="shared" si="23"/>
        <v>0</v>
      </c>
      <c r="M65" s="10"/>
      <c r="N65" s="9">
        <f t="shared" si="24"/>
        <v>0</v>
      </c>
      <c r="O65" s="10">
        <v>0</v>
      </c>
      <c r="P65" s="9">
        <f t="shared" si="25"/>
        <v>0</v>
      </c>
      <c r="Q65" s="11"/>
      <c r="R65" s="9">
        <f t="shared" si="26"/>
        <v>0</v>
      </c>
      <c r="S65" s="10">
        <f t="shared" si="16"/>
        <v>0</v>
      </c>
      <c r="T65" s="9"/>
      <c r="U65" s="10">
        <f t="shared" si="27"/>
        <v>0</v>
      </c>
      <c r="V65" s="9"/>
      <c r="W65" s="10">
        <f t="shared" si="19"/>
        <v>0</v>
      </c>
      <c r="X65" s="9"/>
      <c r="Y65" s="54">
        <f t="shared" si="28"/>
        <v>2400</v>
      </c>
      <c r="Z65" s="9">
        <v>6700</v>
      </c>
    </row>
    <row r="66" spans="1:26" ht="30">
      <c r="A66" s="26" t="s">
        <v>137</v>
      </c>
      <c r="B66" s="17" t="s">
        <v>47</v>
      </c>
      <c r="C66" s="2" t="s">
        <v>141</v>
      </c>
      <c r="D66" s="9">
        <v>142547.8</v>
      </c>
      <c r="E66" s="10">
        <f t="shared" si="1"/>
        <v>36612.80000000002</v>
      </c>
      <c r="F66" s="9">
        <v>179160.6</v>
      </c>
      <c r="G66" s="10"/>
      <c r="H66" s="9"/>
      <c r="I66" s="10"/>
      <c r="J66" s="9">
        <f t="shared" si="22"/>
        <v>0</v>
      </c>
      <c r="K66" s="11"/>
      <c r="L66" s="9">
        <f t="shared" si="23"/>
        <v>0</v>
      </c>
      <c r="M66" s="10"/>
      <c r="N66" s="9">
        <f t="shared" si="24"/>
        <v>0</v>
      </c>
      <c r="O66" s="10"/>
      <c r="P66" s="9">
        <f t="shared" si="25"/>
        <v>0</v>
      </c>
      <c r="Q66" s="11"/>
      <c r="R66" s="9">
        <f t="shared" si="26"/>
        <v>0</v>
      </c>
      <c r="S66" s="10">
        <f t="shared" si="16"/>
        <v>0</v>
      </c>
      <c r="T66" s="9"/>
      <c r="U66" s="10">
        <f t="shared" si="27"/>
        <v>0</v>
      </c>
      <c r="V66" s="9"/>
      <c r="W66" s="10">
        <f t="shared" si="19"/>
        <v>0</v>
      </c>
      <c r="X66" s="9"/>
      <c r="Y66" s="54">
        <f t="shared" si="28"/>
        <v>206262.30000000002</v>
      </c>
      <c r="Z66" s="9">
        <v>385422.9</v>
      </c>
    </row>
    <row r="67" spans="1:26" s="21" customFormat="1" ht="15">
      <c r="A67" s="28" t="s">
        <v>142</v>
      </c>
      <c r="B67" s="16" t="s">
        <v>48</v>
      </c>
      <c r="C67" s="19" t="s">
        <v>149</v>
      </c>
      <c r="D67" s="18">
        <f>D68+D69+D70+D71+D72+D73+D74</f>
        <v>14116920.4</v>
      </c>
      <c r="E67" s="20">
        <f t="shared" si="1"/>
        <v>1452141.7999999989</v>
      </c>
      <c r="F67" s="18">
        <f>F68+F69+F70+F71+F72+F73+F74</f>
        <v>15569062.2</v>
      </c>
      <c r="G67" s="18">
        <f aca="true" t="shared" si="34" ref="G67:Y67">G68+G69+G70+G71+G72+G73+G74</f>
        <v>0</v>
      </c>
      <c r="H67" s="18">
        <f t="shared" si="34"/>
        <v>0</v>
      </c>
      <c r="I67" s="18">
        <f t="shared" si="34"/>
        <v>0</v>
      </c>
      <c r="J67" s="18">
        <f t="shared" si="34"/>
        <v>0</v>
      </c>
      <c r="K67" s="18">
        <f t="shared" si="34"/>
        <v>0</v>
      </c>
      <c r="L67" s="18">
        <f t="shared" si="34"/>
        <v>0</v>
      </c>
      <c r="M67" s="18">
        <f t="shared" si="34"/>
        <v>0</v>
      </c>
      <c r="N67" s="18">
        <f t="shared" si="34"/>
        <v>0</v>
      </c>
      <c r="O67" s="18">
        <f t="shared" si="34"/>
        <v>0</v>
      </c>
      <c r="P67" s="18">
        <f t="shared" si="34"/>
        <v>0</v>
      </c>
      <c r="Q67" s="18">
        <f t="shared" si="34"/>
        <v>0</v>
      </c>
      <c r="R67" s="18">
        <f t="shared" si="34"/>
        <v>0</v>
      </c>
      <c r="S67" s="18">
        <f t="shared" si="34"/>
        <v>0</v>
      </c>
      <c r="T67" s="18">
        <f t="shared" si="34"/>
        <v>0</v>
      </c>
      <c r="U67" s="18">
        <f t="shared" si="34"/>
        <v>0</v>
      </c>
      <c r="V67" s="18">
        <f t="shared" si="34"/>
        <v>0</v>
      </c>
      <c r="W67" s="18">
        <f t="shared" si="34"/>
        <v>0</v>
      </c>
      <c r="X67" s="18">
        <f t="shared" si="34"/>
        <v>0</v>
      </c>
      <c r="Y67" s="41">
        <f t="shared" si="34"/>
        <v>2255116.7</v>
      </c>
      <c r="Z67" s="18">
        <f>Z68+Z69+Z70+Z71+Z72+Z73+Z74</f>
        <v>17824178.899999995</v>
      </c>
    </row>
    <row r="68" spans="1:26" ht="15">
      <c r="A68" s="26" t="s">
        <v>143</v>
      </c>
      <c r="B68" s="17" t="s">
        <v>49</v>
      </c>
      <c r="C68" s="2" t="s">
        <v>150</v>
      </c>
      <c r="D68" s="9">
        <v>3852999</v>
      </c>
      <c r="E68" s="10">
        <f t="shared" si="1"/>
        <v>483285.7000000002</v>
      </c>
      <c r="F68" s="9">
        <v>4336284.7</v>
      </c>
      <c r="G68" s="10"/>
      <c r="H68" s="9"/>
      <c r="I68" s="10"/>
      <c r="J68" s="9">
        <f t="shared" si="22"/>
        <v>0</v>
      </c>
      <c r="K68" s="10"/>
      <c r="L68" s="9">
        <f t="shared" si="23"/>
        <v>0</v>
      </c>
      <c r="M68" s="10"/>
      <c r="N68" s="9">
        <f t="shared" si="24"/>
        <v>0</v>
      </c>
      <c r="O68" s="10"/>
      <c r="P68" s="9">
        <f t="shared" si="25"/>
        <v>0</v>
      </c>
      <c r="Q68" s="11"/>
      <c r="R68" s="9">
        <f t="shared" si="26"/>
        <v>0</v>
      </c>
      <c r="S68" s="10">
        <f t="shared" si="16"/>
        <v>0</v>
      </c>
      <c r="T68" s="9"/>
      <c r="U68" s="10">
        <f t="shared" si="27"/>
        <v>0</v>
      </c>
      <c r="V68" s="9"/>
      <c r="W68" s="10">
        <f t="shared" si="19"/>
        <v>0</v>
      </c>
      <c r="X68" s="9"/>
      <c r="Y68" s="54">
        <f t="shared" si="28"/>
        <v>635406.8999999994</v>
      </c>
      <c r="Z68" s="9">
        <v>4971691.6</v>
      </c>
    </row>
    <row r="69" spans="1:26" ht="15">
      <c r="A69" s="26" t="s">
        <v>144</v>
      </c>
      <c r="B69" s="17" t="s">
        <v>50</v>
      </c>
      <c r="C69" s="2" t="s">
        <v>151</v>
      </c>
      <c r="D69" s="9">
        <v>7847371.8</v>
      </c>
      <c r="E69" s="10">
        <f aca="true" t="shared" si="35" ref="E69:E104">F69-D69</f>
        <v>894224.8999999994</v>
      </c>
      <c r="F69" s="9">
        <v>8741596.7</v>
      </c>
      <c r="G69" s="10"/>
      <c r="H69" s="9"/>
      <c r="I69" s="10"/>
      <c r="J69" s="9">
        <f t="shared" si="22"/>
        <v>0</v>
      </c>
      <c r="K69" s="10"/>
      <c r="L69" s="9">
        <f t="shared" si="23"/>
        <v>0</v>
      </c>
      <c r="M69" s="10"/>
      <c r="N69" s="9">
        <f t="shared" si="24"/>
        <v>0</v>
      </c>
      <c r="O69" s="10"/>
      <c r="P69" s="9">
        <f t="shared" si="25"/>
        <v>0</v>
      </c>
      <c r="Q69" s="11"/>
      <c r="R69" s="9">
        <f t="shared" si="26"/>
        <v>0</v>
      </c>
      <c r="S69" s="10">
        <f t="shared" si="16"/>
        <v>0</v>
      </c>
      <c r="T69" s="9"/>
      <c r="U69" s="10">
        <f t="shared" si="27"/>
        <v>0</v>
      </c>
      <c r="V69" s="9"/>
      <c r="W69" s="10">
        <f t="shared" si="19"/>
        <v>0</v>
      </c>
      <c r="X69" s="9"/>
      <c r="Y69" s="54">
        <f t="shared" si="28"/>
        <v>1191365.8000000007</v>
      </c>
      <c r="Z69" s="9">
        <v>9932962.5</v>
      </c>
    </row>
    <row r="70" spans="1:26" ht="15">
      <c r="A70" s="26" t="s">
        <v>145</v>
      </c>
      <c r="B70" s="17" t="s">
        <v>240</v>
      </c>
      <c r="C70" s="2" t="s">
        <v>239</v>
      </c>
      <c r="D70" s="9">
        <v>203052.5</v>
      </c>
      <c r="E70" s="10">
        <f t="shared" si="35"/>
        <v>5175.399999999994</v>
      </c>
      <c r="F70" s="9">
        <v>208227.9</v>
      </c>
      <c r="G70" s="10"/>
      <c r="H70" s="9"/>
      <c r="I70" s="10"/>
      <c r="J70" s="9">
        <f t="shared" si="22"/>
        <v>0</v>
      </c>
      <c r="K70" s="10"/>
      <c r="L70" s="9">
        <f t="shared" si="23"/>
        <v>0</v>
      </c>
      <c r="M70" s="10"/>
      <c r="N70" s="9">
        <f t="shared" si="24"/>
        <v>0</v>
      </c>
      <c r="O70" s="10"/>
      <c r="P70" s="9"/>
      <c r="Q70" s="11"/>
      <c r="R70" s="9"/>
      <c r="S70" s="10">
        <f t="shared" si="16"/>
        <v>0</v>
      </c>
      <c r="T70" s="9"/>
      <c r="U70" s="10">
        <f t="shared" si="27"/>
        <v>0</v>
      </c>
      <c r="V70" s="9"/>
      <c r="W70" s="10">
        <f t="shared" si="19"/>
        <v>0</v>
      </c>
      <c r="X70" s="9"/>
      <c r="Y70" s="54">
        <f t="shared" si="28"/>
        <v>22402.399999999994</v>
      </c>
      <c r="Z70" s="9">
        <v>230630.3</v>
      </c>
    </row>
    <row r="71" spans="1:26" ht="15">
      <c r="A71" s="26" t="s">
        <v>146</v>
      </c>
      <c r="B71" s="17" t="s">
        <v>51</v>
      </c>
      <c r="C71" s="2" t="s">
        <v>152</v>
      </c>
      <c r="D71" s="9">
        <v>1506257.4</v>
      </c>
      <c r="E71" s="10">
        <f t="shared" si="35"/>
        <v>43797</v>
      </c>
      <c r="F71" s="9">
        <v>1550054.4</v>
      </c>
      <c r="G71" s="10"/>
      <c r="H71" s="9"/>
      <c r="I71" s="10"/>
      <c r="J71" s="9">
        <f t="shared" si="22"/>
        <v>0</v>
      </c>
      <c r="K71" s="10"/>
      <c r="L71" s="9">
        <f t="shared" si="23"/>
        <v>0</v>
      </c>
      <c r="M71" s="10"/>
      <c r="N71" s="9">
        <f t="shared" si="24"/>
        <v>0</v>
      </c>
      <c r="O71" s="10"/>
      <c r="P71" s="9">
        <f t="shared" si="25"/>
        <v>0</v>
      </c>
      <c r="Q71" s="11"/>
      <c r="R71" s="9">
        <f t="shared" si="26"/>
        <v>0</v>
      </c>
      <c r="S71" s="10">
        <f t="shared" si="16"/>
        <v>0</v>
      </c>
      <c r="T71" s="9"/>
      <c r="U71" s="10">
        <f t="shared" si="27"/>
        <v>0</v>
      </c>
      <c r="V71" s="9"/>
      <c r="W71" s="10">
        <f t="shared" si="19"/>
        <v>0</v>
      </c>
      <c r="X71" s="9"/>
      <c r="Y71" s="54">
        <f t="shared" si="28"/>
        <v>384283.1000000001</v>
      </c>
      <c r="Z71" s="9">
        <v>1934337.5</v>
      </c>
    </row>
    <row r="72" spans="1:26" ht="45">
      <c r="A72" s="26" t="s">
        <v>147</v>
      </c>
      <c r="B72" s="17" t="s">
        <v>52</v>
      </c>
      <c r="C72" s="2" t="s">
        <v>153</v>
      </c>
      <c r="D72" s="9">
        <v>53617.7</v>
      </c>
      <c r="E72" s="10">
        <f t="shared" si="35"/>
        <v>1633.5</v>
      </c>
      <c r="F72" s="9">
        <v>55251.2</v>
      </c>
      <c r="G72" s="10"/>
      <c r="H72" s="9"/>
      <c r="I72" s="10"/>
      <c r="J72" s="9">
        <f t="shared" si="22"/>
        <v>0</v>
      </c>
      <c r="K72" s="10"/>
      <c r="L72" s="9">
        <f t="shared" si="23"/>
        <v>0</v>
      </c>
      <c r="M72" s="10"/>
      <c r="N72" s="9">
        <f t="shared" si="24"/>
        <v>0</v>
      </c>
      <c r="O72" s="10"/>
      <c r="P72" s="9">
        <f t="shared" si="25"/>
        <v>0</v>
      </c>
      <c r="Q72" s="11"/>
      <c r="R72" s="9">
        <f t="shared" si="26"/>
        <v>0</v>
      </c>
      <c r="S72" s="10">
        <f t="shared" si="16"/>
        <v>0</v>
      </c>
      <c r="T72" s="9"/>
      <c r="U72" s="10">
        <f t="shared" si="27"/>
        <v>0</v>
      </c>
      <c r="V72" s="9"/>
      <c r="W72" s="10">
        <f t="shared" si="19"/>
        <v>0</v>
      </c>
      <c r="X72" s="9"/>
      <c r="Y72" s="54">
        <f t="shared" si="28"/>
        <v>5509.5</v>
      </c>
      <c r="Z72" s="9">
        <v>60760.7</v>
      </c>
    </row>
    <row r="73" spans="1:26" ht="30">
      <c r="A73" s="26" t="s">
        <v>148</v>
      </c>
      <c r="B73" s="17" t="s">
        <v>53</v>
      </c>
      <c r="C73" s="2" t="s">
        <v>154</v>
      </c>
      <c r="D73" s="9">
        <v>311436.4</v>
      </c>
      <c r="E73" s="10">
        <f t="shared" si="35"/>
        <v>1606.0999999999767</v>
      </c>
      <c r="F73" s="9">
        <v>313042.5</v>
      </c>
      <c r="G73" s="10"/>
      <c r="H73" s="9"/>
      <c r="I73" s="10"/>
      <c r="J73" s="9">
        <f t="shared" si="22"/>
        <v>0</v>
      </c>
      <c r="K73" s="10"/>
      <c r="L73" s="9">
        <f t="shared" si="23"/>
        <v>0</v>
      </c>
      <c r="M73" s="10"/>
      <c r="N73" s="9">
        <f t="shared" si="24"/>
        <v>0</v>
      </c>
      <c r="O73" s="10"/>
      <c r="P73" s="9">
        <f t="shared" si="25"/>
        <v>0</v>
      </c>
      <c r="Q73" s="11"/>
      <c r="R73" s="9">
        <f t="shared" si="26"/>
        <v>0</v>
      </c>
      <c r="S73" s="10">
        <f t="shared" si="16"/>
        <v>0</v>
      </c>
      <c r="T73" s="9"/>
      <c r="U73" s="10">
        <f t="shared" si="27"/>
        <v>0</v>
      </c>
      <c r="V73" s="9"/>
      <c r="W73" s="10">
        <f t="shared" si="19"/>
        <v>0</v>
      </c>
      <c r="X73" s="9"/>
      <c r="Y73" s="54">
        <f t="shared" si="28"/>
        <v>8497.400000000023</v>
      </c>
      <c r="Z73" s="9">
        <v>321539.9</v>
      </c>
    </row>
    <row r="74" spans="1:26" ht="15">
      <c r="A74" s="26" t="s">
        <v>241</v>
      </c>
      <c r="B74" s="17" t="s">
        <v>54</v>
      </c>
      <c r="C74" s="2" t="s">
        <v>155</v>
      </c>
      <c r="D74" s="9">
        <v>342185.6</v>
      </c>
      <c r="E74" s="10">
        <f t="shared" si="35"/>
        <v>22419.20000000001</v>
      </c>
      <c r="F74" s="9">
        <v>364604.8</v>
      </c>
      <c r="G74" s="10"/>
      <c r="H74" s="9"/>
      <c r="I74" s="10"/>
      <c r="J74" s="9">
        <f t="shared" si="22"/>
        <v>0</v>
      </c>
      <c r="K74" s="10"/>
      <c r="L74" s="9">
        <f t="shared" si="23"/>
        <v>0</v>
      </c>
      <c r="M74" s="10"/>
      <c r="N74" s="9">
        <f t="shared" si="24"/>
        <v>0</v>
      </c>
      <c r="O74" s="10"/>
      <c r="P74" s="9">
        <f t="shared" si="25"/>
        <v>0</v>
      </c>
      <c r="Q74" s="11"/>
      <c r="R74" s="9">
        <f t="shared" si="26"/>
        <v>0</v>
      </c>
      <c r="S74" s="10">
        <f t="shared" si="16"/>
        <v>0</v>
      </c>
      <c r="T74" s="9"/>
      <c r="U74" s="10">
        <f t="shared" si="27"/>
        <v>0</v>
      </c>
      <c r="V74" s="9"/>
      <c r="W74" s="10">
        <f t="shared" si="19"/>
        <v>0</v>
      </c>
      <c r="X74" s="9"/>
      <c r="Y74" s="54">
        <f t="shared" si="28"/>
        <v>7651.600000000035</v>
      </c>
      <c r="Z74" s="9">
        <v>372256.4</v>
      </c>
    </row>
    <row r="75" spans="1:26" s="21" customFormat="1" ht="15">
      <c r="A75" s="28" t="s">
        <v>156</v>
      </c>
      <c r="B75" s="16" t="s">
        <v>55</v>
      </c>
      <c r="C75" s="19" t="s">
        <v>160</v>
      </c>
      <c r="D75" s="18">
        <f>D76+D77+D78</f>
        <v>937979.9000000001</v>
      </c>
      <c r="E75" s="20">
        <f t="shared" si="35"/>
        <v>68413.49999999988</v>
      </c>
      <c r="F75" s="18">
        <f>F76+F77+F78</f>
        <v>1006393.4</v>
      </c>
      <c r="G75" s="18">
        <f aca="true" t="shared" si="36" ref="G75:Y75">G76+G77+G78</f>
        <v>0</v>
      </c>
      <c r="H75" s="18">
        <f t="shared" si="36"/>
        <v>0</v>
      </c>
      <c r="I75" s="18">
        <f t="shared" si="36"/>
        <v>0</v>
      </c>
      <c r="J75" s="18">
        <f t="shared" si="36"/>
        <v>0</v>
      </c>
      <c r="K75" s="18">
        <f t="shared" si="36"/>
        <v>0</v>
      </c>
      <c r="L75" s="18">
        <f t="shared" si="36"/>
        <v>0</v>
      </c>
      <c r="M75" s="18">
        <f t="shared" si="36"/>
        <v>0</v>
      </c>
      <c r="N75" s="18">
        <f t="shared" si="36"/>
        <v>0</v>
      </c>
      <c r="O75" s="18">
        <f t="shared" si="36"/>
        <v>0</v>
      </c>
      <c r="P75" s="18">
        <f t="shared" si="36"/>
        <v>0</v>
      </c>
      <c r="Q75" s="18">
        <f t="shared" si="36"/>
        <v>0</v>
      </c>
      <c r="R75" s="18">
        <f t="shared" si="36"/>
        <v>0</v>
      </c>
      <c r="S75" s="18">
        <f t="shared" si="36"/>
        <v>0</v>
      </c>
      <c r="T75" s="18">
        <f t="shared" si="36"/>
        <v>0</v>
      </c>
      <c r="U75" s="18">
        <f t="shared" si="36"/>
        <v>0</v>
      </c>
      <c r="V75" s="18">
        <f t="shared" si="36"/>
        <v>0</v>
      </c>
      <c r="W75" s="18">
        <f t="shared" si="36"/>
        <v>0</v>
      </c>
      <c r="X75" s="18">
        <f t="shared" si="36"/>
        <v>0</v>
      </c>
      <c r="Y75" s="41">
        <f t="shared" si="36"/>
        <v>223548</v>
      </c>
      <c r="Z75" s="18">
        <f>Z76+Z77+Z78</f>
        <v>1229941.4</v>
      </c>
    </row>
    <row r="76" spans="1:26" ht="15">
      <c r="A76" s="26" t="s">
        <v>157</v>
      </c>
      <c r="B76" s="17" t="s">
        <v>56</v>
      </c>
      <c r="C76" s="2" t="s">
        <v>161</v>
      </c>
      <c r="D76" s="9">
        <v>765982.8</v>
      </c>
      <c r="E76" s="10">
        <f t="shared" si="35"/>
        <v>61887.19999999995</v>
      </c>
      <c r="F76" s="9">
        <v>827870</v>
      </c>
      <c r="G76" s="10"/>
      <c r="H76" s="9"/>
      <c r="I76" s="10"/>
      <c r="J76" s="9">
        <f t="shared" si="22"/>
        <v>0</v>
      </c>
      <c r="K76" s="10"/>
      <c r="L76" s="9">
        <f t="shared" si="23"/>
        <v>0</v>
      </c>
      <c r="M76" s="10"/>
      <c r="N76" s="9">
        <f t="shared" si="24"/>
        <v>0</v>
      </c>
      <c r="O76" s="10"/>
      <c r="P76" s="9">
        <f t="shared" si="25"/>
        <v>0</v>
      </c>
      <c r="Q76" s="11"/>
      <c r="R76" s="9">
        <f t="shared" si="26"/>
        <v>0</v>
      </c>
      <c r="S76" s="10">
        <f t="shared" si="16"/>
        <v>0</v>
      </c>
      <c r="T76" s="9"/>
      <c r="U76" s="10">
        <f t="shared" si="27"/>
        <v>0</v>
      </c>
      <c r="V76" s="9"/>
      <c r="W76" s="10">
        <f t="shared" si="19"/>
        <v>0</v>
      </c>
      <c r="X76" s="9"/>
      <c r="Y76" s="54">
        <f t="shared" si="28"/>
        <v>123110.40000000002</v>
      </c>
      <c r="Z76" s="9">
        <v>950980.4</v>
      </c>
    </row>
    <row r="77" spans="1:26" ht="15">
      <c r="A77" s="26" t="s">
        <v>158</v>
      </c>
      <c r="B77" s="17" t="s">
        <v>57</v>
      </c>
      <c r="C77" s="2" t="s">
        <v>162</v>
      </c>
      <c r="D77" s="9">
        <v>82926.3</v>
      </c>
      <c r="E77" s="10">
        <f t="shared" si="35"/>
        <v>-19414.700000000004</v>
      </c>
      <c r="F77" s="9">
        <v>63511.6</v>
      </c>
      <c r="G77" s="10"/>
      <c r="H77" s="9"/>
      <c r="I77" s="10"/>
      <c r="J77" s="9">
        <f t="shared" si="22"/>
        <v>0</v>
      </c>
      <c r="K77" s="10"/>
      <c r="L77" s="9">
        <f t="shared" si="23"/>
        <v>0</v>
      </c>
      <c r="M77" s="10"/>
      <c r="N77" s="9">
        <f t="shared" si="24"/>
        <v>0</v>
      </c>
      <c r="O77" s="10"/>
      <c r="P77" s="9">
        <f t="shared" si="25"/>
        <v>0</v>
      </c>
      <c r="Q77" s="11"/>
      <c r="R77" s="9">
        <f t="shared" si="26"/>
        <v>0</v>
      </c>
      <c r="S77" s="10">
        <f t="shared" si="16"/>
        <v>0</v>
      </c>
      <c r="T77" s="9"/>
      <c r="U77" s="10">
        <f t="shared" si="27"/>
        <v>0</v>
      </c>
      <c r="V77" s="9"/>
      <c r="W77" s="10">
        <f t="shared" si="19"/>
        <v>0</v>
      </c>
      <c r="X77" s="9"/>
      <c r="Y77" s="54">
        <f t="shared" si="28"/>
        <v>-4718.9000000000015</v>
      </c>
      <c r="Z77" s="9">
        <v>58792.7</v>
      </c>
    </row>
    <row r="78" spans="1:26" ht="30">
      <c r="A78" s="26" t="s">
        <v>159</v>
      </c>
      <c r="B78" s="17" t="s">
        <v>58</v>
      </c>
      <c r="C78" s="2" t="s">
        <v>163</v>
      </c>
      <c r="D78" s="9">
        <v>89070.8</v>
      </c>
      <c r="E78" s="10">
        <f t="shared" si="35"/>
        <v>25941</v>
      </c>
      <c r="F78" s="9">
        <v>115011.8</v>
      </c>
      <c r="G78" s="10"/>
      <c r="H78" s="9"/>
      <c r="I78" s="10"/>
      <c r="J78" s="9">
        <f t="shared" si="22"/>
        <v>0</v>
      </c>
      <c r="K78" s="10"/>
      <c r="L78" s="9">
        <f t="shared" si="23"/>
        <v>0</v>
      </c>
      <c r="M78" s="10"/>
      <c r="N78" s="9">
        <f t="shared" si="24"/>
        <v>0</v>
      </c>
      <c r="O78" s="10"/>
      <c r="P78" s="9">
        <f t="shared" si="25"/>
        <v>0</v>
      </c>
      <c r="Q78" s="11"/>
      <c r="R78" s="9">
        <f t="shared" si="26"/>
        <v>0</v>
      </c>
      <c r="S78" s="10">
        <f t="shared" si="16"/>
        <v>0</v>
      </c>
      <c r="T78" s="9"/>
      <c r="U78" s="10">
        <f t="shared" si="27"/>
        <v>0</v>
      </c>
      <c r="V78" s="9"/>
      <c r="W78" s="10">
        <f t="shared" si="19"/>
        <v>0</v>
      </c>
      <c r="X78" s="9"/>
      <c r="Y78" s="54">
        <f t="shared" si="28"/>
        <v>105156.49999999999</v>
      </c>
      <c r="Z78" s="9">
        <v>220168.3</v>
      </c>
    </row>
    <row r="79" spans="1:26" s="21" customFormat="1" ht="15">
      <c r="A79" s="28" t="s">
        <v>164</v>
      </c>
      <c r="B79" s="16" t="s">
        <v>59</v>
      </c>
      <c r="C79" s="19" t="s">
        <v>171</v>
      </c>
      <c r="D79" s="18">
        <f>D80+D81+D82+D83+D84+D85</f>
        <v>2964638.5</v>
      </c>
      <c r="E79" s="20">
        <f t="shared" si="35"/>
        <v>428880.5</v>
      </c>
      <c r="F79" s="18">
        <f>F80+F81+F82+F83+F84+F85</f>
        <v>3393519</v>
      </c>
      <c r="G79" s="18">
        <f aca="true" t="shared" si="37" ref="G79:Y79">G80+G81+G82+G83+G84+G85</f>
        <v>0</v>
      </c>
      <c r="H79" s="18">
        <f t="shared" si="37"/>
        <v>0</v>
      </c>
      <c r="I79" s="18">
        <f t="shared" si="37"/>
        <v>0</v>
      </c>
      <c r="J79" s="18">
        <f t="shared" si="37"/>
        <v>0</v>
      </c>
      <c r="K79" s="18">
        <f t="shared" si="37"/>
        <v>0</v>
      </c>
      <c r="L79" s="18">
        <f t="shared" si="37"/>
        <v>0</v>
      </c>
      <c r="M79" s="18">
        <f t="shared" si="37"/>
        <v>0</v>
      </c>
      <c r="N79" s="18">
        <f t="shared" si="37"/>
        <v>0</v>
      </c>
      <c r="O79" s="18">
        <f t="shared" si="37"/>
        <v>0</v>
      </c>
      <c r="P79" s="18">
        <f t="shared" si="37"/>
        <v>0</v>
      </c>
      <c r="Q79" s="18">
        <f t="shared" si="37"/>
        <v>0</v>
      </c>
      <c r="R79" s="18">
        <f t="shared" si="37"/>
        <v>0</v>
      </c>
      <c r="S79" s="18">
        <f t="shared" si="37"/>
        <v>0</v>
      </c>
      <c r="T79" s="18">
        <f t="shared" si="37"/>
        <v>0</v>
      </c>
      <c r="U79" s="18">
        <f t="shared" si="37"/>
        <v>0</v>
      </c>
      <c r="V79" s="18">
        <f t="shared" si="37"/>
        <v>0</v>
      </c>
      <c r="W79" s="18">
        <f t="shared" si="37"/>
        <v>0</v>
      </c>
      <c r="X79" s="18">
        <f t="shared" si="37"/>
        <v>0</v>
      </c>
      <c r="Y79" s="41">
        <f t="shared" si="37"/>
        <v>1032971.1</v>
      </c>
      <c r="Z79" s="18">
        <f>Z80+Z81+Z82+Z83+Z84+Z85</f>
        <v>4426490.1</v>
      </c>
    </row>
    <row r="80" spans="1:26" ht="15">
      <c r="A80" s="26" t="s">
        <v>165</v>
      </c>
      <c r="B80" s="17" t="s">
        <v>60</v>
      </c>
      <c r="C80" s="2" t="s">
        <v>172</v>
      </c>
      <c r="D80" s="9">
        <v>1486556.8</v>
      </c>
      <c r="E80" s="10">
        <f t="shared" si="35"/>
        <v>44850.39999999991</v>
      </c>
      <c r="F80" s="9">
        <v>1531407.2</v>
      </c>
      <c r="G80" s="10"/>
      <c r="H80" s="9"/>
      <c r="I80" s="10"/>
      <c r="J80" s="9">
        <f t="shared" si="22"/>
        <v>0</v>
      </c>
      <c r="K80" s="10"/>
      <c r="L80" s="9">
        <f t="shared" si="23"/>
        <v>0</v>
      </c>
      <c r="M80" s="10"/>
      <c r="N80" s="9">
        <f t="shared" si="24"/>
        <v>0</v>
      </c>
      <c r="O80" s="10"/>
      <c r="P80" s="9">
        <f t="shared" si="25"/>
        <v>0</v>
      </c>
      <c r="Q80" s="11"/>
      <c r="R80" s="9">
        <f t="shared" si="26"/>
        <v>0</v>
      </c>
      <c r="S80" s="10">
        <f aca="true" t="shared" si="38" ref="S80:S104">T80-H80</f>
        <v>0</v>
      </c>
      <c r="T80" s="9"/>
      <c r="U80" s="10">
        <f t="shared" si="27"/>
        <v>0</v>
      </c>
      <c r="V80" s="9"/>
      <c r="W80" s="10">
        <f aca="true" t="shared" si="39" ref="W80:W104">X80-V80</f>
        <v>0</v>
      </c>
      <c r="X80" s="9"/>
      <c r="Y80" s="54">
        <f t="shared" si="28"/>
        <v>779614.7</v>
      </c>
      <c r="Z80" s="9">
        <v>2311021.9</v>
      </c>
    </row>
    <row r="81" spans="1:26" ht="15">
      <c r="A81" s="26" t="s">
        <v>166</v>
      </c>
      <c r="B81" s="17" t="s">
        <v>61</v>
      </c>
      <c r="C81" s="2" t="s">
        <v>173</v>
      </c>
      <c r="D81" s="9">
        <v>441138.5</v>
      </c>
      <c r="E81" s="10">
        <f t="shared" si="35"/>
        <v>302833.1</v>
      </c>
      <c r="F81" s="9">
        <v>743971.6</v>
      </c>
      <c r="G81" s="10"/>
      <c r="H81" s="9"/>
      <c r="I81" s="10"/>
      <c r="J81" s="9">
        <f t="shared" si="22"/>
        <v>0</v>
      </c>
      <c r="K81" s="10"/>
      <c r="L81" s="9">
        <f t="shared" si="23"/>
        <v>0</v>
      </c>
      <c r="M81" s="10"/>
      <c r="N81" s="9">
        <f t="shared" si="24"/>
        <v>0</v>
      </c>
      <c r="O81" s="10"/>
      <c r="P81" s="9">
        <f t="shared" si="25"/>
        <v>0</v>
      </c>
      <c r="Q81" s="11"/>
      <c r="R81" s="9">
        <f t="shared" si="26"/>
        <v>0</v>
      </c>
      <c r="S81" s="10">
        <f t="shared" si="38"/>
        <v>0</v>
      </c>
      <c r="T81" s="9"/>
      <c r="U81" s="10">
        <f t="shared" si="27"/>
        <v>0</v>
      </c>
      <c r="V81" s="9"/>
      <c r="W81" s="10">
        <f t="shared" si="39"/>
        <v>0</v>
      </c>
      <c r="X81" s="9"/>
      <c r="Y81" s="54">
        <f t="shared" si="28"/>
        <v>14349.800000000047</v>
      </c>
      <c r="Z81" s="9">
        <v>758321.4</v>
      </c>
    </row>
    <row r="82" spans="1:26" ht="15">
      <c r="A82" s="26" t="s">
        <v>167</v>
      </c>
      <c r="B82" s="17" t="s">
        <v>62</v>
      </c>
      <c r="C82" s="2" t="s">
        <v>174</v>
      </c>
      <c r="D82" s="9">
        <v>339217.2</v>
      </c>
      <c r="E82" s="10">
        <f t="shared" si="35"/>
        <v>3527.399999999965</v>
      </c>
      <c r="F82" s="9">
        <v>342744.6</v>
      </c>
      <c r="G82" s="10"/>
      <c r="H82" s="9"/>
      <c r="I82" s="10"/>
      <c r="J82" s="9">
        <f t="shared" si="22"/>
        <v>0</v>
      </c>
      <c r="K82" s="10"/>
      <c r="L82" s="9">
        <f t="shared" si="23"/>
        <v>0</v>
      </c>
      <c r="M82" s="10"/>
      <c r="N82" s="9">
        <f t="shared" si="24"/>
        <v>0</v>
      </c>
      <c r="O82" s="10"/>
      <c r="P82" s="9">
        <f t="shared" si="25"/>
        <v>0</v>
      </c>
      <c r="Q82" s="11"/>
      <c r="R82" s="9">
        <f t="shared" si="26"/>
        <v>0</v>
      </c>
      <c r="S82" s="10">
        <f t="shared" si="38"/>
        <v>0</v>
      </c>
      <c r="T82" s="9"/>
      <c r="U82" s="10">
        <f t="shared" si="27"/>
        <v>0</v>
      </c>
      <c r="V82" s="9"/>
      <c r="W82" s="10">
        <f t="shared" si="39"/>
        <v>0</v>
      </c>
      <c r="X82" s="9"/>
      <c r="Y82" s="54">
        <f t="shared" si="28"/>
        <v>81969.80000000005</v>
      </c>
      <c r="Z82" s="9">
        <v>424714.4</v>
      </c>
    </row>
    <row r="83" spans="1:26" ht="15">
      <c r="A83" s="26" t="s">
        <v>168</v>
      </c>
      <c r="B83" s="17" t="s">
        <v>63</v>
      </c>
      <c r="C83" s="2" t="s">
        <v>175</v>
      </c>
      <c r="D83" s="9">
        <v>48407</v>
      </c>
      <c r="E83" s="10">
        <f t="shared" si="35"/>
        <v>3274.5</v>
      </c>
      <c r="F83" s="9">
        <v>51681.5</v>
      </c>
      <c r="G83" s="10"/>
      <c r="H83" s="9"/>
      <c r="I83" s="10"/>
      <c r="J83" s="9">
        <f t="shared" si="22"/>
        <v>0</v>
      </c>
      <c r="K83" s="10"/>
      <c r="L83" s="9">
        <f t="shared" si="23"/>
        <v>0</v>
      </c>
      <c r="M83" s="10"/>
      <c r="N83" s="9">
        <f t="shared" si="24"/>
        <v>0</v>
      </c>
      <c r="O83" s="10"/>
      <c r="P83" s="9">
        <f t="shared" si="25"/>
        <v>0</v>
      </c>
      <c r="Q83" s="11"/>
      <c r="R83" s="9">
        <f t="shared" si="26"/>
        <v>0</v>
      </c>
      <c r="S83" s="10">
        <f t="shared" si="38"/>
        <v>0</v>
      </c>
      <c r="T83" s="9"/>
      <c r="U83" s="10">
        <f t="shared" si="27"/>
        <v>0</v>
      </c>
      <c r="V83" s="9"/>
      <c r="W83" s="10">
        <f t="shared" si="39"/>
        <v>0</v>
      </c>
      <c r="X83" s="9"/>
      <c r="Y83" s="54">
        <f t="shared" si="28"/>
        <v>8876.199999999997</v>
      </c>
      <c r="Z83" s="9">
        <v>60557.7</v>
      </c>
    </row>
    <row r="84" spans="1:26" ht="45">
      <c r="A84" s="26" t="s">
        <v>169</v>
      </c>
      <c r="B84" s="17" t="s">
        <v>64</v>
      </c>
      <c r="C84" s="2" t="s">
        <v>176</v>
      </c>
      <c r="D84" s="9">
        <v>63698.7</v>
      </c>
      <c r="E84" s="10">
        <f t="shared" si="35"/>
        <v>2018.9000000000087</v>
      </c>
      <c r="F84" s="9">
        <v>65717.6</v>
      </c>
      <c r="G84" s="10"/>
      <c r="H84" s="9"/>
      <c r="I84" s="10"/>
      <c r="J84" s="9">
        <f t="shared" si="22"/>
        <v>0</v>
      </c>
      <c r="K84" s="10"/>
      <c r="L84" s="9">
        <f t="shared" si="23"/>
        <v>0</v>
      </c>
      <c r="M84" s="10"/>
      <c r="N84" s="9">
        <f t="shared" si="24"/>
        <v>0</v>
      </c>
      <c r="O84" s="10"/>
      <c r="P84" s="9">
        <f t="shared" si="25"/>
        <v>0</v>
      </c>
      <c r="Q84" s="11"/>
      <c r="R84" s="9">
        <f t="shared" si="26"/>
        <v>0</v>
      </c>
      <c r="S84" s="10">
        <f t="shared" si="38"/>
        <v>0</v>
      </c>
      <c r="T84" s="9"/>
      <c r="U84" s="10">
        <f t="shared" si="27"/>
        <v>0</v>
      </c>
      <c r="V84" s="9"/>
      <c r="W84" s="10">
        <f t="shared" si="39"/>
        <v>0</v>
      </c>
      <c r="X84" s="9"/>
      <c r="Y84" s="54">
        <f t="shared" si="28"/>
        <v>68686.19999999998</v>
      </c>
      <c r="Z84" s="9">
        <v>134403.8</v>
      </c>
    </row>
    <row r="85" spans="1:26" ht="30">
      <c r="A85" s="26" t="s">
        <v>170</v>
      </c>
      <c r="B85" s="17" t="s">
        <v>65</v>
      </c>
      <c r="C85" s="2" t="s">
        <v>177</v>
      </c>
      <c r="D85" s="9">
        <v>585620.3</v>
      </c>
      <c r="E85" s="10">
        <f t="shared" si="35"/>
        <v>72376.19999999995</v>
      </c>
      <c r="F85" s="9">
        <v>657996.5</v>
      </c>
      <c r="G85" s="10"/>
      <c r="H85" s="9"/>
      <c r="I85" s="10"/>
      <c r="J85" s="9">
        <f t="shared" si="22"/>
        <v>0</v>
      </c>
      <c r="K85" s="10"/>
      <c r="L85" s="9">
        <f t="shared" si="23"/>
        <v>0</v>
      </c>
      <c r="M85" s="10"/>
      <c r="N85" s="9">
        <f t="shared" si="24"/>
        <v>0</v>
      </c>
      <c r="O85" s="10"/>
      <c r="P85" s="9">
        <f t="shared" si="25"/>
        <v>0</v>
      </c>
      <c r="Q85" s="11"/>
      <c r="R85" s="9">
        <f t="shared" si="26"/>
        <v>0</v>
      </c>
      <c r="S85" s="10">
        <f t="shared" si="38"/>
        <v>0</v>
      </c>
      <c r="T85" s="9"/>
      <c r="U85" s="10">
        <f t="shared" si="27"/>
        <v>0</v>
      </c>
      <c r="V85" s="9"/>
      <c r="W85" s="10">
        <f t="shared" si="39"/>
        <v>0</v>
      </c>
      <c r="X85" s="9"/>
      <c r="Y85" s="54">
        <f t="shared" si="28"/>
        <v>79474.40000000002</v>
      </c>
      <c r="Z85" s="9">
        <v>737470.9</v>
      </c>
    </row>
    <row r="86" spans="1:26" s="21" customFormat="1" ht="15">
      <c r="A86" s="28" t="s">
        <v>178</v>
      </c>
      <c r="B86" s="16" t="s">
        <v>66</v>
      </c>
      <c r="C86" s="19" t="s">
        <v>184</v>
      </c>
      <c r="D86" s="18">
        <f>D87+D88+D89+D90+D91</f>
        <v>16682110.4</v>
      </c>
      <c r="E86" s="20">
        <f t="shared" si="35"/>
        <v>213047.99999999814</v>
      </c>
      <c r="F86" s="18">
        <f>F87+F88+F89+F90+F91</f>
        <v>16895158.4</v>
      </c>
      <c r="G86" s="18">
        <f aca="true" t="shared" si="40" ref="G86:Y86">G87+G88+G89+G90+G91</f>
        <v>0</v>
      </c>
      <c r="H86" s="18">
        <f t="shared" si="40"/>
        <v>0</v>
      </c>
      <c r="I86" s="18">
        <f t="shared" si="40"/>
        <v>0</v>
      </c>
      <c r="J86" s="18">
        <f t="shared" si="40"/>
        <v>0</v>
      </c>
      <c r="K86" s="18">
        <f t="shared" si="40"/>
        <v>0</v>
      </c>
      <c r="L86" s="18">
        <f t="shared" si="40"/>
        <v>0</v>
      </c>
      <c r="M86" s="18">
        <f t="shared" si="40"/>
        <v>0</v>
      </c>
      <c r="N86" s="18">
        <f t="shared" si="40"/>
        <v>0</v>
      </c>
      <c r="O86" s="18">
        <f t="shared" si="40"/>
        <v>0</v>
      </c>
      <c r="P86" s="18">
        <f t="shared" si="40"/>
        <v>0</v>
      </c>
      <c r="Q86" s="18">
        <f t="shared" si="40"/>
        <v>0</v>
      </c>
      <c r="R86" s="18">
        <f t="shared" si="40"/>
        <v>0</v>
      </c>
      <c r="S86" s="18">
        <f t="shared" si="40"/>
        <v>0</v>
      </c>
      <c r="T86" s="18">
        <f t="shared" si="40"/>
        <v>0</v>
      </c>
      <c r="U86" s="18">
        <f t="shared" si="40"/>
        <v>0</v>
      </c>
      <c r="V86" s="18">
        <f t="shared" si="40"/>
        <v>0</v>
      </c>
      <c r="W86" s="18">
        <f t="shared" si="40"/>
        <v>0</v>
      </c>
      <c r="X86" s="18">
        <f t="shared" si="40"/>
        <v>0</v>
      </c>
      <c r="Y86" s="41">
        <f t="shared" si="40"/>
        <v>1229646.8000000007</v>
      </c>
      <c r="Z86" s="18">
        <f>Z87+Z88+Z89+Z90+Z91</f>
        <v>18124805.2</v>
      </c>
    </row>
    <row r="87" spans="1:26" ht="15">
      <c r="A87" s="26" t="s">
        <v>179</v>
      </c>
      <c r="B87" s="17" t="s">
        <v>67</v>
      </c>
      <c r="C87" s="2" t="s">
        <v>185</v>
      </c>
      <c r="D87" s="9">
        <v>225683.3</v>
      </c>
      <c r="E87" s="10">
        <f t="shared" si="35"/>
        <v>0</v>
      </c>
      <c r="F87" s="9">
        <v>225683.3</v>
      </c>
      <c r="G87" s="10"/>
      <c r="H87" s="9"/>
      <c r="I87" s="10"/>
      <c r="J87" s="9">
        <f t="shared" si="22"/>
        <v>0</v>
      </c>
      <c r="K87" s="10"/>
      <c r="L87" s="9">
        <f t="shared" si="23"/>
        <v>0</v>
      </c>
      <c r="M87" s="10"/>
      <c r="N87" s="9">
        <f t="shared" si="24"/>
        <v>0</v>
      </c>
      <c r="O87" s="10"/>
      <c r="P87" s="9">
        <f t="shared" si="25"/>
        <v>0</v>
      </c>
      <c r="Q87" s="11"/>
      <c r="R87" s="9">
        <f t="shared" si="26"/>
        <v>0</v>
      </c>
      <c r="S87" s="10">
        <f t="shared" si="38"/>
        <v>0</v>
      </c>
      <c r="T87" s="9"/>
      <c r="U87" s="10">
        <f t="shared" si="27"/>
        <v>0</v>
      </c>
      <c r="V87" s="9"/>
      <c r="W87" s="10">
        <f t="shared" si="39"/>
        <v>0</v>
      </c>
      <c r="X87" s="9"/>
      <c r="Y87" s="54">
        <f t="shared" si="28"/>
        <v>21856.800000000017</v>
      </c>
      <c r="Z87" s="9">
        <v>247540.1</v>
      </c>
    </row>
    <row r="88" spans="1:26" ht="15">
      <c r="A88" s="26" t="s">
        <v>180</v>
      </c>
      <c r="B88" s="17" t="s">
        <v>68</v>
      </c>
      <c r="C88" s="2" t="s">
        <v>186</v>
      </c>
      <c r="D88" s="9">
        <v>1734270</v>
      </c>
      <c r="E88" s="10">
        <f t="shared" si="35"/>
        <v>101338.3999999999</v>
      </c>
      <c r="F88" s="9">
        <v>1835608.4</v>
      </c>
      <c r="G88" s="10"/>
      <c r="H88" s="9"/>
      <c r="I88" s="10"/>
      <c r="J88" s="9">
        <f t="shared" si="22"/>
        <v>0</v>
      </c>
      <c r="K88" s="10"/>
      <c r="L88" s="9">
        <f t="shared" si="23"/>
        <v>0</v>
      </c>
      <c r="M88" s="10"/>
      <c r="N88" s="9">
        <f t="shared" si="24"/>
        <v>0</v>
      </c>
      <c r="O88" s="10"/>
      <c r="P88" s="9">
        <f t="shared" si="25"/>
        <v>0</v>
      </c>
      <c r="Q88" s="11"/>
      <c r="R88" s="9">
        <f t="shared" si="26"/>
        <v>0</v>
      </c>
      <c r="S88" s="10">
        <f t="shared" si="38"/>
        <v>0</v>
      </c>
      <c r="T88" s="9"/>
      <c r="U88" s="10">
        <f t="shared" si="27"/>
        <v>0</v>
      </c>
      <c r="V88" s="9"/>
      <c r="W88" s="10">
        <f t="shared" si="39"/>
        <v>0</v>
      </c>
      <c r="X88" s="9"/>
      <c r="Y88" s="54">
        <f t="shared" si="28"/>
        <v>372979.2000000002</v>
      </c>
      <c r="Z88" s="9">
        <v>2208587.6</v>
      </c>
    </row>
    <row r="89" spans="1:26" ht="15">
      <c r="A89" s="26" t="s">
        <v>181</v>
      </c>
      <c r="B89" s="17" t="s">
        <v>69</v>
      </c>
      <c r="C89" s="2" t="s">
        <v>187</v>
      </c>
      <c r="D89" s="9">
        <v>10467532.1</v>
      </c>
      <c r="E89" s="10">
        <f t="shared" si="35"/>
        <v>0</v>
      </c>
      <c r="F89" s="9">
        <v>10467532.1</v>
      </c>
      <c r="G89" s="10"/>
      <c r="H89" s="9"/>
      <c r="I89" s="10"/>
      <c r="J89" s="9">
        <f t="shared" si="22"/>
        <v>0</v>
      </c>
      <c r="K89" s="10"/>
      <c r="L89" s="9">
        <f t="shared" si="23"/>
        <v>0</v>
      </c>
      <c r="M89" s="10"/>
      <c r="N89" s="9">
        <f t="shared" si="24"/>
        <v>0</v>
      </c>
      <c r="O89" s="10"/>
      <c r="P89" s="9">
        <f t="shared" si="25"/>
        <v>0</v>
      </c>
      <c r="Q89" s="11"/>
      <c r="R89" s="9">
        <f t="shared" si="26"/>
        <v>0</v>
      </c>
      <c r="S89" s="10">
        <f t="shared" si="38"/>
        <v>0</v>
      </c>
      <c r="T89" s="9"/>
      <c r="U89" s="10">
        <f t="shared" si="27"/>
        <v>0</v>
      </c>
      <c r="V89" s="9"/>
      <c r="W89" s="10">
        <f t="shared" si="39"/>
        <v>0</v>
      </c>
      <c r="X89" s="9"/>
      <c r="Y89" s="54">
        <f t="shared" si="28"/>
        <v>489885.9000000004</v>
      </c>
      <c r="Z89" s="9">
        <v>10957418</v>
      </c>
    </row>
    <row r="90" spans="1:26" ht="15">
      <c r="A90" s="26" t="s">
        <v>182</v>
      </c>
      <c r="B90" s="17" t="s">
        <v>70</v>
      </c>
      <c r="C90" s="2" t="s">
        <v>188</v>
      </c>
      <c r="D90" s="9">
        <v>4089281.9</v>
      </c>
      <c r="E90" s="10">
        <f t="shared" si="35"/>
        <v>90270.5</v>
      </c>
      <c r="F90" s="9">
        <v>4179552.4</v>
      </c>
      <c r="G90" s="10"/>
      <c r="H90" s="9"/>
      <c r="I90" s="10"/>
      <c r="J90" s="9">
        <f t="shared" si="22"/>
        <v>0</v>
      </c>
      <c r="K90" s="10"/>
      <c r="L90" s="9">
        <f t="shared" si="23"/>
        <v>0</v>
      </c>
      <c r="M90" s="10"/>
      <c r="N90" s="9">
        <f t="shared" si="24"/>
        <v>0</v>
      </c>
      <c r="O90" s="10"/>
      <c r="P90" s="9">
        <f t="shared" si="25"/>
        <v>0</v>
      </c>
      <c r="Q90" s="11"/>
      <c r="R90" s="9">
        <f t="shared" si="26"/>
        <v>0</v>
      </c>
      <c r="S90" s="10">
        <f t="shared" si="38"/>
        <v>0</v>
      </c>
      <c r="T90" s="9"/>
      <c r="U90" s="10">
        <f t="shared" si="27"/>
        <v>0</v>
      </c>
      <c r="V90" s="9"/>
      <c r="W90" s="10">
        <f t="shared" si="39"/>
        <v>0</v>
      </c>
      <c r="X90" s="9"/>
      <c r="Y90" s="54">
        <f t="shared" si="28"/>
        <v>344124.8000000003</v>
      </c>
      <c r="Z90" s="9">
        <v>4523677.2</v>
      </c>
    </row>
    <row r="91" spans="1:26" ht="30">
      <c r="A91" s="26" t="s">
        <v>183</v>
      </c>
      <c r="B91" s="17" t="s">
        <v>71</v>
      </c>
      <c r="C91" s="2" t="s">
        <v>189</v>
      </c>
      <c r="D91" s="9">
        <v>165343.1</v>
      </c>
      <c r="E91" s="10">
        <f t="shared" si="35"/>
        <v>21439.100000000006</v>
      </c>
      <c r="F91" s="9">
        <v>186782.2</v>
      </c>
      <c r="G91" s="10"/>
      <c r="H91" s="9"/>
      <c r="I91" s="10"/>
      <c r="J91" s="9">
        <f t="shared" si="22"/>
        <v>0</v>
      </c>
      <c r="K91" s="10"/>
      <c r="L91" s="9">
        <f t="shared" si="23"/>
        <v>0</v>
      </c>
      <c r="M91" s="10"/>
      <c r="N91" s="9">
        <f t="shared" si="24"/>
        <v>0</v>
      </c>
      <c r="O91" s="10"/>
      <c r="P91" s="9">
        <f t="shared" si="25"/>
        <v>0</v>
      </c>
      <c r="Q91" s="11"/>
      <c r="R91" s="9">
        <f t="shared" si="26"/>
        <v>0</v>
      </c>
      <c r="S91" s="10">
        <f t="shared" si="38"/>
        <v>0</v>
      </c>
      <c r="T91" s="9"/>
      <c r="U91" s="10">
        <f t="shared" si="27"/>
        <v>0</v>
      </c>
      <c r="V91" s="9"/>
      <c r="W91" s="10">
        <f t="shared" si="39"/>
        <v>0</v>
      </c>
      <c r="X91" s="9"/>
      <c r="Y91" s="54">
        <f t="shared" si="28"/>
        <v>800.0999999999767</v>
      </c>
      <c r="Z91" s="9">
        <v>187582.3</v>
      </c>
    </row>
    <row r="92" spans="1:26" s="21" customFormat="1" ht="15">
      <c r="A92" s="28" t="s">
        <v>190</v>
      </c>
      <c r="B92" s="16" t="s">
        <v>72</v>
      </c>
      <c r="C92" s="19" t="s">
        <v>194</v>
      </c>
      <c r="D92" s="18">
        <f>D93+D94+D95+D96</f>
        <v>489394.3</v>
      </c>
      <c r="E92" s="20">
        <f t="shared" si="35"/>
        <v>43193.99999999994</v>
      </c>
      <c r="F92" s="18">
        <f>F93+F94+F95+F96</f>
        <v>532588.2999999999</v>
      </c>
      <c r="G92" s="18">
        <f aca="true" t="shared" si="41" ref="G92:Y92">G93+G94+G95+G96</f>
        <v>0</v>
      </c>
      <c r="H92" s="18">
        <f t="shared" si="41"/>
        <v>0</v>
      </c>
      <c r="I92" s="18">
        <f t="shared" si="41"/>
        <v>0</v>
      </c>
      <c r="J92" s="18">
        <f t="shared" si="41"/>
        <v>0</v>
      </c>
      <c r="K92" s="18">
        <f t="shared" si="41"/>
        <v>0</v>
      </c>
      <c r="L92" s="18">
        <f t="shared" si="41"/>
        <v>0</v>
      </c>
      <c r="M92" s="18">
        <f t="shared" si="41"/>
        <v>0</v>
      </c>
      <c r="N92" s="18">
        <f t="shared" si="41"/>
        <v>0</v>
      </c>
      <c r="O92" s="18">
        <f t="shared" si="41"/>
        <v>0</v>
      </c>
      <c r="P92" s="18">
        <f t="shared" si="41"/>
        <v>0</v>
      </c>
      <c r="Q92" s="18">
        <f t="shared" si="41"/>
        <v>0</v>
      </c>
      <c r="R92" s="18">
        <f t="shared" si="41"/>
        <v>0</v>
      </c>
      <c r="S92" s="18">
        <f t="shared" si="41"/>
        <v>0</v>
      </c>
      <c r="T92" s="18">
        <f t="shared" si="41"/>
        <v>0</v>
      </c>
      <c r="U92" s="18">
        <f t="shared" si="41"/>
        <v>0</v>
      </c>
      <c r="V92" s="18">
        <f t="shared" si="41"/>
        <v>0</v>
      </c>
      <c r="W92" s="18">
        <f t="shared" si="41"/>
        <v>0</v>
      </c>
      <c r="X92" s="18">
        <f t="shared" si="41"/>
        <v>0</v>
      </c>
      <c r="Y92" s="41">
        <f t="shared" si="41"/>
        <v>286457</v>
      </c>
      <c r="Z92" s="18">
        <f>Z93+Z94+Z95+Z96</f>
        <v>819045.2999999999</v>
      </c>
    </row>
    <row r="93" spans="1:26" s="37" customFormat="1" ht="15">
      <c r="A93" s="26" t="s">
        <v>191</v>
      </c>
      <c r="B93" s="36" t="s">
        <v>266</v>
      </c>
      <c r="C93" s="2" t="s">
        <v>267</v>
      </c>
      <c r="D93" s="9">
        <v>7938.4</v>
      </c>
      <c r="E93" s="10">
        <f t="shared" si="35"/>
        <v>0</v>
      </c>
      <c r="F93" s="9">
        <v>7938.4</v>
      </c>
      <c r="G93" s="11"/>
      <c r="H93" s="9"/>
      <c r="I93" s="11"/>
      <c r="J93" s="9">
        <f t="shared" si="22"/>
        <v>0</v>
      </c>
      <c r="K93" s="11"/>
      <c r="L93" s="9">
        <f t="shared" si="23"/>
        <v>0</v>
      </c>
      <c r="M93" s="11"/>
      <c r="N93" s="9">
        <f t="shared" si="24"/>
        <v>0</v>
      </c>
      <c r="O93" s="11"/>
      <c r="P93" s="9"/>
      <c r="Q93" s="11"/>
      <c r="R93" s="9"/>
      <c r="S93" s="10">
        <f t="shared" si="38"/>
        <v>0</v>
      </c>
      <c r="T93" s="9"/>
      <c r="U93" s="10">
        <f t="shared" si="27"/>
        <v>0</v>
      </c>
      <c r="V93" s="9"/>
      <c r="W93" s="10">
        <f t="shared" si="39"/>
        <v>0</v>
      </c>
      <c r="X93" s="9"/>
      <c r="Y93" s="54">
        <f t="shared" si="28"/>
        <v>1179.3999999999996</v>
      </c>
      <c r="Z93" s="9">
        <v>9117.8</v>
      </c>
    </row>
    <row r="94" spans="1:26" ht="15">
      <c r="A94" s="26" t="s">
        <v>192</v>
      </c>
      <c r="B94" s="17" t="s">
        <v>73</v>
      </c>
      <c r="C94" s="2" t="s">
        <v>195</v>
      </c>
      <c r="D94" s="9">
        <v>106630.6</v>
      </c>
      <c r="E94" s="10">
        <f t="shared" si="35"/>
        <v>20878.5</v>
      </c>
      <c r="F94" s="9">
        <v>127509.1</v>
      </c>
      <c r="G94" s="10"/>
      <c r="H94" s="9"/>
      <c r="I94" s="10"/>
      <c r="J94" s="9">
        <f t="shared" si="22"/>
        <v>0</v>
      </c>
      <c r="K94" s="10"/>
      <c r="L94" s="9">
        <f t="shared" si="23"/>
        <v>0</v>
      </c>
      <c r="M94" s="10"/>
      <c r="N94" s="9">
        <f t="shared" si="24"/>
        <v>0</v>
      </c>
      <c r="O94" s="11">
        <v>0</v>
      </c>
      <c r="P94" s="9">
        <f t="shared" si="25"/>
        <v>0</v>
      </c>
      <c r="Q94" s="11"/>
      <c r="R94" s="9">
        <f t="shared" si="26"/>
        <v>0</v>
      </c>
      <c r="S94" s="10">
        <f t="shared" si="38"/>
        <v>0</v>
      </c>
      <c r="T94" s="9"/>
      <c r="U94" s="10">
        <f t="shared" si="27"/>
        <v>0</v>
      </c>
      <c r="V94" s="9"/>
      <c r="W94" s="10">
        <f t="shared" si="39"/>
        <v>0</v>
      </c>
      <c r="X94" s="9"/>
      <c r="Y94" s="54">
        <f t="shared" si="28"/>
        <v>165856.4</v>
      </c>
      <c r="Z94" s="9">
        <v>293365.5</v>
      </c>
    </row>
    <row r="95" spans="1:26" ht="15">
      <c r="A95" s="26" t="s">
        <v>193</v>
      </c>
      <c r="B95" s="17" t="s">
        <v>74</v>
      </c>
      <c r="C95" s="2" t="s">
        <v>196</v>
      </c>
      <c r="D95" s="9">
        <v>359799</v>
      </c>
      <c r="E95" s="10">
        <f t="shared" si="35"/>
        <v>19735.099999999977</v>
      </c>
      <c r="F95" s="9">
        <v>379534.1</v>
      </c>
      <c r="G95" s="10"/>
      <c r="H95" s="9"/>
      <c r="I95" s="10"/>
      <c r="J95" s="9">
        <f t="shared" si="22"/>
        <v>0</v>
      </c>
      <c r="K95" s="10"/>
      <c r="L95" s="9">
        <f t="shared" si="23"/>
        <v>0</v>
      </c>
      <c r="M95" s="10"/>
      <c r="N95" s="9">
        <f t="shared" si="24"/>
        <v>0</v>
      </c>
      <c r="O95" s="10"/>
      <c r="P95" s="9">
        <f t="shared" si="25"/>
        <v>0</v>
      </c>
      <c r="Q95" s="11"/>
      <c r="R95" s="9">
        <f t="shared" si="26"/>
        <v>0</v>
      </c>
      <c r="S95" s="10">
        <f t="shared" si="38"/>
        <v>0</v>
      </c>
      <c r="T95" s="9"/>
      <c r="U95" s="10">
        <f t="shared" si="27"/>
        <v>0</v>
      </c>
      <c r="V95" s="9"/>
      <c r="W95" s="10">
        <f t="shared" si="39"/>
        <v>0</v>
      </c>
      <c r="X95" s="9"/>
      <c r="Y95" s="54">
        <f t="shared" si="28"/>
        <v>119421.20000000001</v>
      </c>
      <c r="Z95" s="9">
        <v>498955.3</v>
      </c>
    </row>
    <row r="96" spans="1:26" ht="30">
      <c r="A96" s="31" t="s">
        <v>265</v>
      </c>
      <c r="B96" s="17" t="s">
        <v>75</v>
      </c>
      <c r="C96" s="2" t="s">
        <v>197</v>
      </c>
      <c r="D96" s="9">
        <v>15026.3</v>
      </c>
      <c r="E96" s="10">
        <f t="shared" si="35"/>
        <v>2580.4000000000015</v>
      </c>
      <c r="F96" s="9">
        <v>17606.7</v>
      </c>
      <c r="G96" s="10"/>
      <c r="H96" s="9"/>
      <c r="I96" s="10"/>
      <c r="J96" s="9">
        <f t="shared" si="22"/>
        <v>0</v>
      </c>
      <c r="K96" s="10"/>
      <c r="L96" s="9">
        <f t="shared" si="23"/>
        <v>0</v>
      </c>
      <c r="M96" s="10"/>
      <c r="N96" s="9">
        <f t="shared" si="24"/>
        <v>0</v>
      </c>
      <c r="O96" s="10">
        <v>0</v>
      </c>
      <c r="P96" s="9">
        <f t="shared" si="25"/>
        <v>0</v>
      </c>
      <c r="Q96" s="11"/>
      <c r="R96" s="9">
        <f t="shared" si="26"/>
        <v>0</v>
      </c>
      <c r="S96" s="10">
        <f t="shared" si="38"/>
        <v>0</v>
      </c>
      <c r="T96" s="9"/>
      <c r="U96" s="10">
        <f t="shared" si="27"/>
        <v>0</v>
      </c>
      <c r="V96" s="9"/>
      <c r="W96" s="10">
        <f t="shared" si="39"/>
        <v>0</v>
      </c>
      <c r="X96" s="9"/>
      <c r="Y96" s="54">
        <f t="shared" si="28"/>
        <v>0</v>
      </c>
      <c r="Z96" s="9">
        <v>17606.7</v>
      </c>
    </row>
    <row r="97" spans="1:26" s="21" customFormat="1" ht="15">
      <c r="A97" s="28" t="s">
        <v>198</v>
      </c>
      <c r="B97" s="16" t="s">
        <v>76</v>
      </c>
      <c r="C97" s="19" t="s">
        <v>200</v>
      </c>
      <c r="D97" s="18">
        <f>D98</f>
        <v>20847.2</v>
      </c>
      <c r="E97" s="20">
        <f t="shared" si="35"/>
        <v>329.2000000000007</v>
      </c>
      <c r="F97" s="18">
        <f>F98</f>
        <v>21176.4</v>
      </c>
      <c r="G97" s="18">
        <f aca="true" t="shared" si="42" ref="G97:Y97">G98</f>
        <v>0</v>
      </c>
      <c r="H97" s="18">
        <f t="shared" si="42"/>
        <v>0</v>
      </c>
      <c r="I97" s="18">
        <f t="shared" si="42"/>
        <v>0</v>
      </c>
      <c r="J97" s="18">
        <f t="shared" si="42"/>
        <v>0</v>
      </c>
      <c r="K97" s="18">
        <f t="shared" si="42"/>
        <v>0</v>
      </c>
      <c r="L97" s="18">
        <f t="shared" si="42"/>
        <v>0</v>
      </c>
      <c r="M97" s="18">
        <f t="shared" si="42"/>
        <v>0</v>
      </c>
      <c r="N97" s="18">
        <f t="shared" si="42"/>
        <v>0</v>
      </c>
      <c r="O97" s="18">
        <f t="shared" si="42"/>
        <v>0</v>
      </c>
      <c r="P97" s="18">
        <f t="shared" si="42"/>
        <v>0</v>
      </c>
      <c r="Q97" s="18">
        <f t="shared" si="42"/>
        <v>0</v>
      </c>
      <c r="R97" s="18">
        <f t="shared" si="42"/>
        <v>0</v>
      </c>
      <c r="S97" s="18">
        <f t="shared" si="42"/>
        <v>0</v>
      </c>
      <c r="T97" s="18">
        <f t="shared" si="42"/>
        <v>0</v>
      </c>
      <c r="U97" s="18">
        <f t="shared" si="42"/>
        <v>0</v>
      </c>
      <c r="V97" s="18">
        <f t="shared" si="42"/>
        <v>0</v>
      </c>
      <c r="W97" s="18">
        <f t="shared" si="42"/>
        <v>0</v>
      </c>
      <c r="X97" s="18">
        <f t="shared" si="42"/>
        <v>0</v>
      </c>
      <c r="Y97" s="41">
        <f t="shared" si="42"/>
        <v>1882.0999999999985</v>
      </c>
      <c r="Z97" s="18">
        <f>Z98</f>
        <v>23058.5</v>
      </c>
    </row>
    <row r="98" spans="1:26" ht="15">
      <c r="A98" s="26" t="s">
        <v>199</v>
      </c>
      <c r="B98" s="17" t="s">
        <v>77</v>
      </c>
      <c r="C98" s="2" t="s">
        <v>201</v>
      </c>
      <c r="D98" s="9">
        <v>20847.2</v>
      </c>
      <c r="E98" s="10">
        <f t="shared" si="35"/>
        <v>329.2000000000007</v>
      </c>
      <c r="F98" s="9">
        <v>21176.4</v>
      </c>
      <c r="G98" s="10"/>
      <c r="H98" s="9"/>
      <c r="I98" s="10"/>
      <c r="J98" s="9">
        <f t="shared" si="22"/>
        <v>0</v>
      </c>
      <c r="K98" s="10"/>
      <c r="L98" s="9">
        <f t="shared" si="23"/>
        <v>0</v>
      </c>
      <c r="M98" s="10"/>
      <c r="N98" s="9">
        <f t="shared" si="24"/>
        <v>0</v>
      </c>
      <c r="O98" s="10"/>
      <c r="P98" s="9">
        <f t="shared" si="25"/>
        <v>0</v>
      </c>
      <c r="Q98" s="11"/>
      <c r="R98" s="9">
        <f t="shared" si="26"/>
        <v>0</v>
      </c>
      <c r="S98" s="10">
        <f t="shared" si="38"/>
        <v>0</v>
      </c>
      <c r="T98" s="9"/>
      <c r="U98" s="10">
        <f aca="true" t="shared" si="43" ref="U98:U104">V98-T98</f>
        <v>0</v>
      </c>
      <c r="V98" s="9"/>
      <c r="W98" s="10">
        <f t="shared" si="39"/>
        <v>0</v>
      </c>
      <c r="X98" s="9"/>
      <c r="Y98" s="54">
        <f aca="true" t="shared" si="44" ref="Y98:Y104">Z98-F98</f>
        <v>1882.0999999999985</v>
      </c>
      <c r="Z98" s="9">
        <v>23058.5</v>
      </c>
    </row>
    <row r="99" spans="1:26" s="21" customFormat="1" ht="25.5">
      <c r="A99" s="28" t="s">
        <v>202</v>
      </c>
      <c r="B99" s="16" t="s">
        <v>78</v>
      </c>
      <c r="C99" s="19" t="s">
        <v>204</v>
      </c>
      <c r="D99" s="18">
        <f>D100</f>
        <v>1334545.4</v>
      </c>
      <c r="E99" s="20">
        <f t="shared" si="35"/>
        <v>-13198.59999999986</v>
      </c>
      <c r="F99" s="18">
        <f>F100</f>
        <v>1321346.8</v>
      </c>
      <c r="G99" s="18">
        <f aca="true" t="shared" si="45" ref="G99:Y99">G100</f>
        <v>0</v>
      </c>
      <c r="H99" s="18">
        <f t="shared" si="45"/>
        <v>0</v>
      </c>
      <c r="I99" s="18">
        <f t="shared" si="45"/>
        <v>0</v>
      </c>
      <c r="J99" s="18">
        <f t="shared" si="45"/>
        <v>0</v>
      </c>
      <c r="K99" s="18">
        <f t="shared" si="45"/>
        <v>0</v>
      </c>
      <c r="L99" s="18">
        <f t="shared" si="45"/>
        <v>0</v>
      </c>
      <c r="M99" s="18">
        <f t="shared" si="45"/>
        <v>0</v>
      </c>
      <c r="N99" s="18">
        <f t="shared" si="45"/>
        <v>0</v>
      </c>
      <c r="O99" s="18">
        <f t="shared" si="45"/>
        <v>0</v>
      </c>
      <c r="P99" s="18">
        <f t="shared" si="45"/>
        <v>0</v>
      </c>
      <c r="Q99" s="18">
        <f t="shared" si="45"/>
        <v>0</v>
      </c>
      <c r="R99" s="18">
        <f t="shared" si="45"/>
        <v>0</v>
      </c>
      <c r="S99" s="18">
        <f t="shared" si="45"/>
        <v>0</v>
      </c>
      <c r="T99" s="18">
        <f t="shared" si="45"/>
        <v>0</v>
      </c>
      <c r="U99" s="18">
        <f t="shared" si="45"/>
        <v>0</v>
      </c>
      <c r="V99" s="18">
        <f t="shared" si="45"/>
        <v>0</v>
      </c>
      <c r="W99" s="18">
        <f t="shared" si="45"/>
        <v>0</v>
      </c>
      <c r="X99" s="18">
        <f t="shared" si="45"/>
        <v>0</v>
      </c>
      <c r="Y99" s="41">
        <f t="shared" si="45"/>
        <v>0</v>
      </c>
      <c r="Z99" s="18">
        <f>Z100</f>
        <v>1321346.8</v>
      </c>
    </row>
    <row r="100" spans="1:26" ht="30">
      <c r="A100" s="26" t="s">
        <v>203</v>
      </c>
      <c r="B100" s="17" t="s">
        <v>79</v>
      </c>
      <c r="C100" s="2" t="s">
        <v>205</v>
      </c>
      <c r="D100" s="9">
        <v>1334545.4</v>
      </c>
      <c r="E100" s="10">
        <f t="shared" si="35"/>
        <v>-13198.59999999986</v>
      </c>
      <c r="F100" s="9">
        <v>1321346.8</v>
      </c>
      <c r="G100" s="10"/>
      <c r="H100" s="9"/>
      <c r="I100" s="10"/>
      <c r="J100" s="9">
        <f t="shared" si="22"/>
        <v>0</v>
      </c>
      <c r="K100" s="10"/>
      <c r="L100" s="9">
        <f t="shared" si="23"/>
        <v>0</v>
      </c>
      <c r="M100" s="10"/>
      <c r="N100" s="9">
        <f t="shared" si="24"/>
        <v>0</v>
      </c>
      <c r="O100" s="10">
        <v>0</v>
      </c>
      <c r="P100" s="9">
        <f t="shared" si="25"/>
        <v>0</v>
      </c>
      <c r="Q100" s="11"/>
      <c r="R100" s="9">
        <f t="shared" si="26"/>
        <v>0</v>
      </c>
      <c r="S100" s="10">
        <f t="shared" si="38"/>
        <v>0</v>
      </c>
      <c r="T100" s="9"/>
      <c r="U100" s="10">
        <f t="shared" si="43"/>
        <v>0</v>
      </c>
      <c r="V100" s="9"/>
      <c r="W100" s="10">
        <f t="shared" si="39"/>
        <v>0</v>
      </c>
      <c r="X100" s="9"/>
      <c r="Y100" s="54">
        <f t="shared" si="44"/>
        <v>0</v>
      </c>
      <c r="Z100" s="9">
        <v>1321346.8</v>
      </c>
    </row>
    <row r="101" spans="1:26" s="21" customFormat="1" ht="38.25">
      <c r="A101" s="28" t="s">
        <v>206</v>
      </c>
      <c r="B101" s="16" t="s">
        <v>80</v>
      </c>
      <c r="C101" s="19" t="s">
        <v>210</v>
      </c>
      <c r="D101" s="18">
        <f>D102+D103+D104</f>
        <v>5156452.5</v>
      </c>
      <c r="E101" s="20">
        <f t="shared" si="35"/>
        <v>1284062.5999999996</v>
      </c>
      <c r="F101" s="18">
        <f>F102+F103+F104</f>
        <v>6440515.1</v>
      </c>
      <c r="G101" s="18">
        <f aca="true" t="shared" si="46" ref="G101:Y101">G102+G103+G104</f>
        <v>0</v>
      </c>
      <c r="H101" s="18">
        <f t="shared" si="46"/>
        <v>0</v>
      </c>
      <c r="I101" s="18">
        <f t="shared" si="46"/>
        <v>0</v>
      </c>
      <c r="J101" s="18">
        <f t="shared" si="46"/>
        <v>0</v>
      </c>
      <c r="K101" s="18">
        <f t="shared" si="46"/>
        <v>0</v>
      </c>
      <c r="L101" s="18">
        <f t="shared" si="46"/>
        <v>0</v>
      </c>
      <c r="M101" s="18">
        <f t="shared" si="46"/>
        <v>0</v>
      </c>
      <c r="N101" s="18">
        <f t="shared" si="46"/>
        <v>0</v>
      </c>
      <c r="O101" s="18">
        <f t="shared" si="46"/>
        <v>0</v>
      </c>
      <c r="P101" s="18">
        <f t="shared" si="46"/>
        <v>0</v>
      </c>
      <c r="Q101" s="18">
        <f t="shared" si="46"/>
        <v>0</v>
      </c>
      <c r="R101" s="18">
        <f t="shared" si="46"/>
        <v>0</v>
      </c>
      <c r="S101" s="18">
        <f t="shared" si="46"/>
        <v>0</v>
      </c>
      <c r="T101" s="18">
        <f t="shared" si="46"/>
        <v>0</v>
      </c>
      <c r="U101" s="18">
        <f t="shared" si="46"/>
        <v>0</v>
      </c>
      <c r="V101" s="18">
        <f t="shared" si="46"/>
        <v>0</v>
      </c>
      <c r="W101" s="18">
        <f t="shared" si="46"/>
        <v>0</v>
      </c>
      <c r="X101" s="18">
        <f t="shared" si="46"/>
        <v>0</v>
      </c>
      <c r="Y101" s="41">
        <f t="shared" si="46"/>
        <v>1462215.5999999999</v>
      </c>
      <c r="Z101" s="18">
        <f>Z102+Z103+Z104</f>
        <v>7902730.699999999</v>
      </c>
    </row>
    <row r="102" spans="1:26" ht="45.75" customHeight="1">
      <c r="A102" s="26" t="s">
        <v>207</v>
      </c>
      <c r="B102" s="17" t="s">
        <v>81</v>
      </c>
      <c r="C102" s="2" t="s">
        <v>211</v>
      </c>
      <c r="D102" s="9">
        <v>4517191</v>
      </c>
      <c r="E102" s="10">
        <f t="shared" si="35"/>
        <v>0</v>
      </c>
      <c r="F102" s="9">
        <v>4517191</v>
      </c>
      <c r="G102" s="10"/>
      <c r="H102" s="9"/>
      <c r="I102" s="10"/>
      <c r="J102" s="9">
        <f>I102+H102</f>
        <v>0</v>
      </c>
      <c r="K102" s="10"/>
      <c r="L102" s="9">
        <f>J102+K102</f>
        <v>0</v>
      </c>
      <c r="M102" s="10"/>
      <c r="N102" s="9">
        <f>M102+L102</f>
        <v>0</v>
      </c>
      <c r="O102" s="10">
        <v>0</v>
      </c>
      <c r="P102" s="9">
        <f>N102+O102</f>
        <v>0</v>
      </c>
      <c r="Q102" s="11">
        <v>0</v>
      </c>
      <c r="R102" s="9">
        <f>P102+Q102</f>
        <v>0</v>
      </c>
      <c r="S102" s="10">
        <f t="shared" si="38"/>
        <v>0</v>
      </c>
      <c r="T102" s="9"/>
      <c r="U102" s="10">
        <f t="shared" si="43"/>
        <v>0</v>
      </c>
      <c r="V102" s="9"/>
      <c r="W102" s="10">
        <f t="shared" si="39"/>
        <v>0</v>
      </c>
      <c r="X102" s="9"/>
      <c r="Y102" s="54">
        <f t="shared" si="44"/>
        <v>0</v>
      </c>
      <c r="Z102" s="9">
        <v>4517191</v>
      </c>
    </row>
    <row r="103" spans="1:26" ht="15">
      <c r="A103" s="26" t="s">
        <v>208</v>
      </c>
      <c r="B103" s="17" t="s">
        <v>82</v>
      </c>
      <c r="C103" s="2" t="s">
        <v>212</v>
      </c>
      <c r="D103" s="9">
        <v>134533.5</v>
      </c>
      <c r="E103" s="10">
        <f t="shared" si="35"/>
        <v>90920.29999999999</v>
      </c>
      <c r="F103" s="9">
        <v>225453.8</v>
      </c>
      <c r="G103" s="10"/>
      <c r="H103" s="9"/>
      <c r="I103" s="10"/>
      <c r="J103" s="9">
        <f>I103+H103</f>
        <v>0</v>
      </c>
      <c r="K103" s="10"/>
      <c r="L103" s="9">
        <f>J103+K103</f>
        <v>0</v>
      </c>
      <c r="M103" s="10"/>
      <c r="N103" s="9">
        <f>M103+L103</f>
        <v>0</v>
      </c>
      <c r="O103" s="10">
        <v>0</v>
      </c>
      <c r="P103" s="9">
        <f>N103+O103</f>
        <v>0</v>
      </c>
      <c r="Q103" s="10">
        <v>0</v>
      </c>
      <c r="R103" s="9">
        <f>P103+Q103</f>
        <v>0</v>
      </c>
      <c r="S103" s="10">
        <f t="shared" si="38"/>
        <v>0</v>
      </c>
      <c r="T103" s="9"/>
      <c r="U103" s="10">
        <f t="shared" si="43"/>
        <v>0</v>
      </c>
      <c r="V103" s="9"/>
      <c r="W103" s="10">
        <f t="shared" si="39"/>
        <v>0</v>
      </c>
      <c r="X103" s="9"/>
      <c r="Y103" s="54">
        <f t="shared" si="44"/>
        <v>353323.00000000006</v>
      </c>
      <c r="Z103" s="9">
        <v>578776.8</v>
      </c>
    </row>
    <row r="104" spans="1:26" ht="30">
      <c r="A104" s="26" t="s">
        <v>209</v>
      </c>
      <c r="B104" s="17" t="s">
        <v>83</v>
      </c>
      <c r="C104" s="2" t="s">
        <v>213</v>
      </c>
      <c r="D104" s="9">
        <v>504728</v>
      </c>
      <c r="E104" s="10">
        <f t="shared" si="35"/>
        <v>1193142.3</v>
      </c>
      <c r="F104" s="9">
        <v>1697870.3</v>
      </c>
      <c r="G104" s="10"/>
      <c r="H104" s="9"/>
      <c r="I104" s="10"/>
      <c r="J104" s="9">
        <f>I104+H104</f>
        <v>0</v>
      </c>
      <c r="K104" s="10"/>
      <c r="L104" s="9">
        <f>J104+K104</f>
        <v>0</v>
      </c>
      <c r="M104" s="10"/>
      <c r="N104" s="9">
        <f>M104+L104</f>
        <v>0</v>
      </c>
      <c r="O104" s="10"/>
      <c r="P104" s="9">
        <f>N104+O104</f>
        <v>0</v>
      </c>
      <c r="Q104" s="10"/>
      <c r="R104" s="9">
        <f>P104+Q104</f>
        <v>0</v>
      </c>
      <c r="S104" s="10">
        <f t="shared" si="38"/>
        <v>0</v>
      </c>
      <c r="T104" s="9"/>
      <c r="U104" s="10">
        <f t="shared" si="43"/>
        <v>0</v>
      </c>
      <c r="V104" s="9"/>
      <c r="W104" s="10">
        <f t="shared" si="39"/>
        <v>0</v>
      </c>
      <c r="X104" s="9"/>
      <c r="Y104" s="54">
        <f t="shared" si="44"/>
        <v>1108892.5999999999</v>
      </c>
      <c r="Z104" s="9">
        <v>2806762.9</v>
      </c>
    </row>
    <row r="105" spans="1:26" s="32" customFormat="1" ht="20.25" customHeight="1">
      <c r="A105" s="27" t="s">
        <v>221</v>
      </c>
      <c r="B105" s="23" t="s">
        <v>220</v>
      </c>
      <c r="C105" s="23"/>
      <c r="D105" s="24">
        <f>D5-D30</f>
        <v>0</v>
      </c>
      <c r="E105" s="24">
        <f>E5-E30</f>
        <v>4.6566128730773926E-09</v>
      </c>
      <c r="F105" s="24">
        <f>F5-F30</f>
        <v>0</v>
      </c>
      <c r="G105" s="24">
        <f>G5-G30</f>
        <v>0</v>
      </c>
      <c r="H105" s="24">
        <f>H5-H30</f>
        <v>0</v>
      </c>
      <c r="I105" s="24">
        <f>I5-I30</f>
        <v>0</v>
      </c>
      <c r="J105" s="24">
        <f>J5-J30</f>
        <v>0</v>
      </c>
      <c r="K105" s="24">
        <f>K5-K30</f>
        <v>0</v>
      </c>
      <c r="L105" s="24">
        <f>L5-L30</f>
        <v>0</v>
      </c>
      <c r="M105" s="24">
        <f>M5-M30</f>
        <v>0</v>
      </c>
      <c r="N105" s="24">
        <f>N5-N30</f>
        <v>0</v>
      </c>
      <c r="O105" s="24">
        <f>O5-O30</f>
        <v>0</v>
      </c>
      <c r="P105" s="24">
        <f>P5-P30</f>
        <v>0</v>
      </c>
      <c r="Q105" s="24">
        <f>Q5-Q30</f>
        <v>0</v>
      </c>
      <c r="R105" s="24">
        <f>R5-R30</f>
        <v>0</v>
      </c>
      <c r="S105" s="24">
        <f>S5-S30</f>
        <v>0</v>
      </c>
      <c r="T105" s="24">
        <f>T5-T30</f>
        <v>0</v>
      </c>
      <c r="U105" s="24">
        <f>U5-U30</f>
        <v>0</v>
      </c>
      <c r="V105" s="24">
        <f>V5-V30</f>
        <v>0</v>
      </c>
      <c r="W105" s="24">
        <f>W5-W30</f>
        <v>0</v>
      </c>
      <c r="X105" s="24">
        <f>X5-X30</f>
        <v>0</v>
      </c>
      <c r="Y105" s="24">
        <f>Y5-Y30</f>
        <v>-1520384.6999999918</v>
      </c>
      <c r="Z105" s="24">
        <f>Z5-Z30</f>
        <v>-1520384.699999988</v>
      </c>
    </row>
    <row r="106" ht="15">
      <c r="Z106" s="53"/>
    </row>
  </sheetData>
  <sheetProtection/>
  <mergeCells count="2">
    <mergeCell ref="A4:B4"/>
    <mergeCell ref="A2:Z2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2019-06-20T10:33:34Z</dcterms:modified>
  <cp:category/>
  <cp:version/>
  <cp:contentType/>
  <cp:contentStatus/>
</cp:coreProperties>
</file>