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980" windowWidth="23256" windowHeight="5028" activeTab="0"/>
  </bookViews>
  <sheets>
    <sheet name="Прогноз осн характеристик" sheetId="1" r:id="rId1"/>
  </sheets>
  <definedNames>
    <definedName name="_xlnm.Print_Area" localSheetId="0">'Прогноз осн характеристик'!$A$1:$G$40</definedName>
  </definedNames>
  <calcPr fullCalcOnLoad="1"/>
</workbook>
</file>

<file path=xl/sharedStrings.xml><?xml version="1.0" encoding="utf-8"?>
<sst xmlns="http://schemas.openxmlformats.org/spreadsheetml/2006/main" count="66" uniqueCount="40">
  <si>
    <t xml:space="preserve"> млн. рублей</t>
  </si>
  <si>
    <t>№ п/п</t>
  </si>
  <si>
    <t>Наименование показателя</t>
  </si>
  <si>
    <t>1.1</t>
  </si>
  <si>
    <t>в том числе:</t>
  </si>
  <si>
    <t>1.2</t>
  </si>
  <si>
    <t>Прогноз
на 2023 год</t>
  </si>
  <si>
    <t>Консолидированный бюджет</t>
  </si>
  <si>
    <t>Доходы</t>
  </si>
  <si>
    <t>налоговые и неналоговые доходы</t>
  </si>
  <si>
    <t>безвозмездные поступления</t>
  </si>
  <si>
    <t>Расходы</t>
  </si>
  <si>
    <t>Дефицит (-), профицит (+)</t>
  </si>
  <si>
    <t>1.1.1</t>
  </si>
  <si>
    <t>1.1.2</t>
  </si>
  <si>
    <t>1.3</t>
  </si>
  <si>
    <t>Краевой бюджет</t>
  </si>
  <si>
    <t>2.1</t>
  </si>
  <si>
    <t>2.1.1</t>
  </si>
  <si>
    <t>2.1.2</t>
  </si>
  <si>
    <t>2.2</t>
  </si>
  <si>
    <t>2.3</t>
  </si>
  <si>
    <t>Бюджеты муниципальных образований</t>
  </si>
  <si>
    <t>3.1</t>
  </si>
  <si>
    <t>3.1.1</t>
  </si>
  <si>
    <t>3.1.2</t>
  </si>
  <si>
    <t>3.2</t>
  </si>
  <si>
    <t>3.3</t>
  </si>
  <si>
    <t>Бюджет территориального фонда обязательного медицинского страхования</t>
  </si>
  <si>
    <t>4.1</t>
  </si>
  <si>
    <t>4.1.1</t>
  </si>
  <si>
    <t>4.1.2</t>
  </si>
  <si>
    <t>4.2</t>
  </si>
  <si>
    <t>4.3</t>
  </si>
  <si>
    <t>суммы, подлежащие исключению</t>
  </si>
  <si>
    <t>Прогноз основных характеристик консолидированного бюджета Забайкальского края, краевого бюджета и свода бюджетов муниципальных образований, а также бюджета территориального фонда обязательного медицинского страхования на 2022 год и плановый период 2023 и 2024 годов</t>
  </si>
  <si>
    <t xml:space="preserve">Фактическое исполнение
2020 года </t>
  </si>
  <si>
    <t xml:space="preserve">Уточненный план 
 на 2021 год </t>
  </si>
  <si>
    <t>Прогноз 
на 2022 год</t>
  </si>
  <si>
    <t>Прогноз
на 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</si>
</sst>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 indent="1"/>
    </xf>
    <xf numFmtId="172" fontId="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right" vertical="center"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1" fillId="0" borderId="11" xfId="0" applyFont="1" applyFill="1" applyBorder="1" applyAlignment="1">
      <alignment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70" zoomScaleNormal="70" zoomScaleSheetLayoutView="70" zoomScalePageLayoutView="0" workbookViewId="0" topLeftCell="A1">
      <selection activeCell="G19" sqref="G19"/>
    </sheetView>
  </sheetViews>
  <sheetFormatPr defaultColWidth="9.140625" defaultRowHeight="15"/>
  <cols>
    <col min="1" max="1" width="5.00390625" style="1" customWidth="1"/>
    <col min="2" max="2" width="55.57421875" style="1" customWidth="1"/>
    <col min="3" max="3" width="18.28125" style="7" customWidth="1"/>
    <col min="4" max="4" width="20.28125" style="7" customWidth="1"/>
    <col min="5" max="7" width="16.7109375" style="1" customWidth="1"/>
    <col min="8" max="8" width="13.8515625" style="1" customWidth="1"/>
    <col min="9" max="11" width="9.8515625" style="1" bestFit="1" customWidth="1"/>
    <col min="12" max="12" width="11.28125" style="1" customWidth="1"/>
    <col min="13" max="16384" width="9.140625" style="1" customWidth="1"/>
  </cols>
  <sheetData>
    <row r="1" spans="1:7" ht="69.75" customHeight="1">
      <c r="A1" s="16" t="s">
        <v>35</v>
      </c>
      <c r="B1" s="17"/>
      <c r="C1" s="17"/>
      <c r="D1" s="17"/>
      <c r="E1" s="17"/>
      <c r="F1" s="17"/>
      <c r="G1" s="17"/>
    </row>
    <row r="2" ht="15">
      <c r="G2" s="8" t="s">
        <v>0</v>
      </c>
    </row>
    <row r="3" spans="1:7" ht="56.25" customHeight="1">
      <c r="A3" s="9" t="s">
        <v>1</v>
      </c>
      <c r="B3" s="9" t="s">
        <v>2</v>
      </c>
      <c r="C3" s="9" t="s">
        <v>36</v>
      </c>
      <c r="D3" s="9" t="s">
        <v>37</v>
      </c>
      <c r="E3" s="9" t="s">
        <v>38</v>
      </c>
      <c r="F3" s="9" t="s">
        <v>6</v>
      </c>
      <c r="G3" s="9" t="s">
        <v>39</v>
      </c>
    </row>
    <row r="4" spans="1:7" ht="15">
      <c r="A4" s="10">
        <v>1</v>
      </c>
      <c r="B4" s="11" t="s">
        <v>7</v>
      </c>
      <c r="C4" s="12"/>
      <c r="D4" s="12"/>
      <c r="E4" s="12"/>
      <c r="F4" s="12"/>
      <c r="G4" s="12"/>
    </row>
    <row r="5" spans="1:12" ht="15">
      <c r="A5" s="2" t="s">
        <v>3</v>
      </c>
      <c r="B5" s="3" t="s">
        <v>8</v>
      </c>
      <c r="C5" s="4">
        <f>C7+C9</f>
        <v>115568.8</v>
      </c>
      <c r="D5" s="4">
        <f>D7+D9</f>
        <v>129872.5</v>
      </c>
      <c r="E5" s="4">
        <f>E7+E9</f>
        <v>121419.1</v>
      </c>
      <c r="F5" s="4">
        <f>F7+F9</f>
        <v>121035.79999999999</v>
      </c>
      <c r="G5" s="4">
        <f>G7+G9</f>
        <v>126222.5</v>
      </c>
      <c r="H5" s="6"/>
      <c r="I5" s="6"/>
      <c r="J5" s="6"/>
      <c r="K5" s="6"/>
      <c r="L5" s="6"/>
    </row>
    <row r="6" spans="1:7" ht="15">
      <c r="A6" s="2"/>
      <c r="B6" s="3" t="s">
        <v>4</v>
      </c>
      <c r="C6" s="4"/>
      <c r="D6" s="4"/>
      <c r="E6" s="15"/>
      <c r="F6" s="15"/>
      <c r="G6" s="15"/>
    </row>
    <row r="7" spans="1:12" ht="18" customHeight="1">
      <c r="A7" s="2" t="s">
        <v>13</v>
      </c>
      <c r="B7" s="5" t="s">
        <v>9</v>
      </c>
      <c r="C7" s="4">
        <f>50891+C37</f>
        <v>51006.1</v>
      </c>
      <c r="D7" s="4">
        <f>59569.7+D37</f>
        <v>59727.5</v>
      </c>
      <c r="E7" s="4">
        <f>63948.3+E37</f>
        <v>64108.600000000006</v>
      </c>
      <c r="F7" s="4">
        <f>69570.4+F37</f>
        <v>69570.4</v>
      </c>
      <c r="G7" s="4">
        <f>73829.7+G37</f>
        <v>73829.7</v>
      </c>
      <c r="H7" s="6"/>
      <c r="I7" s="6"/>
      <c r="J7" s="6"/>
      <c r="K7" s="6"/>
      <c r="L7" s="6"/>
    </row>
    <row r="8" spans="1:12" s="14" customFormat="1" ht="18" customHeight="1">
      <c r="A8" s="2"/>
      <c r="B8" s="5" t="s">
        <v>34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13"/>
      <c r="I8" s="13"/>
      <c r="J8" s="13"/>
      <c r="K8" s="13"/>
      <c r="L8" s="13"/>
    </row>
    <row r="9" spans="1:12" ht="15" customHeight="1">
      <c r="A9" s="2" t="s">
        <v>14</v>
      </c>
      <c r="B9" s="5" t="s">
        <v>10</v>
      </c>
      <c r="C9" s="4">
        <f>45733.5+C38-C10</f>
        <v>64562.700000000004</v>
      </c>
      <c r="D9" s="4">
        <f>50971.1+D38</f>
        <v>70145</v>
      </c>
      <c r="E9" s="4">
        <f>36814+E38</f>
        <v>57310.5</v>
      </c>
      <c r="F9" s="4">
        <f>30956.4+F38</f>
        <v>51465.4</v>
      </c>
      <c r="G9" s="4">
        <f>31883.8+G38</f>
        <v>52392.8</v>
      </c>
      <c r="H9" s="6"/>
      <c r="I9" s="6"/>
      <c r="J9" s="6"/>
      <c r="K9" s="6"/>
      <c r="L9" s="6"/>
    </row>
    <row r="10" spans="1:12" s="14" customFormat="1" ht="15" customHeight="1">
      <c r="A10" s="2"/>
      <c r="B10" s="5" t="s">
        <v>34</v>
      </c>
      <c r="C10" s="4">
        <v>219.1</v>
      </c>
      <c r="D10" s="4">
        <v>0</v>
      </c>
      <c r="E10" s="4">
        <v>0</v>
      </c>
      <c r="F10" s="4">
        <v>0</v>
      </c>
      <c r="G10" s="4">
        <v>0</v>
      </c>
      <c r="H10" s="13"/>
      <c r="I10" s="13"/>
      <c r="J10" s="13"/>
      <c r="K10" s="13"/>
      <c r="L10" s="13"/>
    </row>
    <row r="11" spans="1:12" ht="15" customHeight="1">
      <c r="A11" s="2" t="s">
        <v>5</v>
      </c>
      <c r="B11" s="5" t="s">
        <v>11</v>
      </c>
      <c r="C11" s="4">
        <f>100270.9+C39-C12</f>
        <v>118963.4</v>
      </c>
      <c r="D11" s="4">
        <f>115444+D39</f>
        <v>135887.1</v>
      </c>
      <c r="E11" s="4">
        <f>103861.1+E39</f>
        <v>124517.90000000001</v>
      </c>
      <c r="F11" s="4">
        <f>103326.4+F39</f>
        <v>123835.4</v>
      </c>
      <c r="G11" s="4">
        <f>106504.5+G39</f>
        <v>127013.5</v>
      </c>
      <c r="H11" s="6"/>
      <c r="I11" s="6"/>
      <c r="J11" s="6"/>
      <c r="K11" s="6"/>
      <c r="L11" s="6"/>
    </row>
    <row r="12" spans="1:12" s="14" customFormat="1" ht="15" customHeight="1">
      <c r="A12" s="2"/>
      <c r="B12" s="5" t="s">
        <v>34</v>
      </c>
      <c r="C12" s="4">
        <v>219.1</v>
      </c>
      <c r="D12" s="4">
        <v>0</v>
      </c>
      <c r="E12" s="4">
        <v>0</v>
      </c>
      <c r="F12" s="4">
        <v>0</v>
      </c>
      <c r="G12" s="4">
        <v>0</v>
      </c>
      <c r="H12" s="13"/>
      <c r="I12" s="13"/>
      <c r="J12" s="13"/>
      <c r="K12" s="13"/>
      <c r="L12" s="13"/>
    </row>
    <row r="13" spans="1:7" ht="15" customHeight="1">
      <c r="A13" s="2" t="s">
        <v>15</v>
      </c>
      <c r="B13" s="5" t="s">
        <v>12</v>
      </c>
      <c r="C13" s="4">
        <f>C5-C11</f>
        <v>-3394.5999999999913</v>
      </c>
      <c r="D13" s="4">
        <f>D5-D11</f>
        <v>-6014.600000000006</v>
      </c>
      <c r="E13" s="4">
        <f>E5-E11</f>
        <v>-3098.800000000003</v>
      </c>
      <c r="F13" s="4">
        <f>F5-F11</f>
        <v>-2799.600000000006</v>
      </c>
      <c r="G13" s="4">
        <f>G5-G11</f>
        <v>-791</v>
      </c>
    </row>
    <row r="14" spans="1:7" ht="15">
      <c r="A14" s="10">
        <v>2</v>
      </c>
      <c r="B14" s="11" t="s">
        <v>16</v>
      </c>
      <c r="C14" s="12"/>
      <c r="D14" s="12"/>
      <c r="E14" s="12"/>
      <c r="F14" s="12"/>
      <c r="G14" s="12"/>
    </row>
    <row r="15" spans="1:7" ht="15">
      <c r="A15" s="2" t="s">
        <v>17</v>
      </c>
      <c r="B15" s="3" t="s">
        <v>8</v>
      </c>
      <c r="C15" s="4">
        <f>C17+C19</f>
        <v>85606.29999999999</v>
      </c>
      <c r="D15" s="4">
        <f>D17+D19</f>
        <v>98610.3</v>
      </c>
      <c r="E15" s="4">
        <f>E17+E19</f>
        <v>88274.2</v>
      </c>
      <c r="F15" s="4">
        <f>F17+F19</f>
        <v>87210.5</v>
      </c>
      <c r="G15" s="4">
        <f>G17+G19</f>
        <v>91555.4</v>
      </c>
    </row>
    <row r="16" spans="1:7" ht="15" customHeight="1">
      <c r="A16" s="2"/>
      <c r="B16" s="3" t="s">
        <v>4</v>
      </c>
      <c r="C16" s="4"/>
      <c r="D16" s="4"/>
      <c r="E16" s="4"/>
      <c r="F16" s="4"/>
      <c r="G16" s="4"/>
    </row>
    <row r="17" spans="1:7" ht="15" customHeight="1">
      <c r="A17" s="2" t="s">
        <v>18</v>
      </c>
      <c r="B17" s="5" t="s">
        <v>9</v>
      </c>
      <c r="C17" s="4">
        <v>39750.1</v>
      </c>
      <c r="D17" s="4">
        <v>47650</v>
      </c>
      <c r="E17" s="4">
        <v>51460.2</v>
      </c>
      <c r="F17" s="4">
        <v>56254.1</v>
      </c>
      <c r="G17" s="4">
        <v>59671.6</v>
      </c>
    </row>
    <row r="18" spans="1:7" s="14" customFormat="1" ht="15" customHeight="1">
      <c r="A18" s="2"/>
      <c r="B18" s="5" t="s">
        <v>34</v>
      </c>
      <c r="C18" s="4">
        <f>3.1-2.6</f>
        <v>0.5</v>
      </c>
      <c r="D18" s="4">
        <f>1.5-1.1</f>
        <v>0.3999999999999999</v>
      </c>
      <c r="E18" s="4">
        <v>0</v>
      </c>
      <c r="F18" s="4">
        <v>0</v>
      </c>
      <c r="G18" s="4">
        <v>0</v>
      </c>
    </row>
    <row r="19" spans="1:7" ht="15" customHeight="1">
      <c r="A19" s="2" t="s">
        <v>19</v>
      </c>
      <c r="B19" s="5" t="s">
        <v>10</v>
      </c>
      <c r="C19" s="4">
        <v>45856.2</v>
      </c>
      <c r="D19" s="4">
        <v>50960.3</v>
      </c>
      <c r="E19" s="4">
        <v>36814</v>
      </c>
      <c r="F19" s="4">
        <v>30956.4</v>
      </c>
      <c r="G19" s="4">
        <v>31883.8</v>
      </c>
    </row>
    <row r="20" spans="1:7" s="14" customFormat="1" ht="15" customHeight="1">
      <c r="A20" s="2"/>
      <c r="B20" s="5" t="s">
        <v>34</v>
      </c>
      <c r="C20" s="4">
        <f>31444.6-3151.7</f>
        <v>28292.899999999998</v>
      </c>
      <c r="D20" s="4">
        <f>33259.1-3384.7</f>
        <v>29874.399999999998</v>
      </c>
      <c r="E20" s="4">
        <f>3631.9+16983</f>
        <v>20614.9</v>
      </c>
      <c r="F20" s="4">
        <f>3015.5+11643.1</f>
        <v>14658.6</v>
      </c>
      <c r="G20" s="4">
        <f>2953.8+11852.2</f>
        <v>14806</v>
      </c>
    </row>
    <row r="21" spans="1:7" ht="15" customHeight="1">
      <c r="A21" s="2" t="s">
        <v>20</v>
      </c>
      <c r="B21" s="5" t="s">
        <v>11</v>
      </c>
      <c r="C21" s="4">
        <v>89263.6</v>
      </c>
      <c r="D21" s="4">
        <v>102740.1</v>
      </c>
      <c r="E21" s="4">
        <v>90953.8</v>
      </c>
      <c r="F21" s="4">
        <v>89565.3</v>
      </c>
      <c r="G21" s="4">
        <v>91875.8</v>
      </c>
    </row>
    <row r="22" spans="1:7" s="14" customFormat="1" ht="15" customHeight="1">
      <c r="A22" s="2"/>
      <c r="B22" s="5" t="s">
        <v>34</v>
      </c>
      <c r="C22" s="4">
        <f>31447.7-3154.4</f>
        <v>28293.3</v>
      </c>
      <c r="D22" s="4">
        <f>33260.6-3394.4</f>
        <v>29866.199999999997</v>
      </c>
      <c r="E22" s="4">
        <v>20614.9</v>
      </c>
      <c r="F22" s="4">
        <v>14658.6</v>
      </c>
      <c r="G22" s="4">
        <v>14806</v>
      </c>
    </row>
    <row r="23" spans="1:7" ht="15">
      <c r="A23" s="2" t="s">
        <v>21</v>
      </c>
      <c r="B23" s="5" t="s">
        <v>12</v>
      </c>
      <c r="C23" s="4">
        <f>C15-C21</f>
        <v>-3657.3000000000175</v>
      </c>
      <c r="D23" s="4">
        <f>D15-D21</f>
        <v>-4129.800000000003</v>
      </c>
      <c r="E23" s="4">
        <f>E15-E21</f>
        <v>-2679.600000000006</v>
      </c>
      <c r="F23" s="4">
        <f>F15-F21</f>
        <v>-2354.800000000003</v>
      </c>
      <c r="G23" s="4">
        <f>G15-G21</f>
        <v>-320.40000000000873</v>
      </c>
    </row>
    <row r="24" spans="1:7" ht="15">
      <c r="A24" s="10">
        <v>3</v>
      </c>
      <c r="B24" s="11" t="s">
        <v>22</v>
      </c>
      <c r="C24" s="12"/>
      <c r="D24" s="12"/>
      <c r="E24" s="12"/>
      <c r="F24" s="12"/>
      <c r="G24" s="12"/>
    </row>
    <row r="25" spans="1:7" ht="17.25" customHeight="1">
      <c r="A25" s="2" t="s">
        <v>23</v>
      </c>
      <c r="B25" s="3" t="s">
        <v>8</v>
      </c>
      <c r="C25" s="4">
        <f>C27+C29</f>
        <v>42465.899999999994</v>
      </c>
      <c r="D25" s="4">
        <f>D27+D29</f>
        <v>45191.1</v>
      </c>
      <c r="E25" s="4">
        <f>E27+E29</f>
        <v>33103</v>
      </c>
      <c r="F25" s="4">
        <f>F27+F29</f>
        <v>27974.9</v>
      </c>
      <c r="G25" s="4">
        <f>G27+G29</f>
        <v>28964.1</v>
      </c>
    </row>
    <row r="26" spans="1:7" ht="17.25" customHeight="1">
      <c r="A26" s="2"/>
      <c r="B26" s="3" t="s">
        <v>4</v>
      </c>
      <c r="C26" s="4"/>
      <c r="D26" s="4"/>
      <c r="E26" s="4"/>
      <c r="F26" s="4"/>
      <c r="G26" s="4"/>
    </row>
    <row r="27" spans="1:7" ht="17.25" customHeight="1">
      <c r="A27" s="2" t="s">
        <v>24</v>
      </c>
      <c r="B27" s="5" t="s">
        <v>9</v>
      </c>
      <c r="C27" s="4">
        <f>3139.2+6378.9+1276.7+349.2</f>
        <v>11144</v>
      </c>
      <c r="D27" s="4">
        <f>4189.7+6178.9+1220.9+331.7</f>
        <v>11921.199999999999</v>
      </c>
      <c r="E27" s="4">
        <v>12488.1</v>
      </c>
      <c r="F27" s="4">
        <v>13316.3</v>
      </c>
      <c r="G27" s="4">
        <v>14158.099999999999</v>
      </c>
    </row>
    <row r="28" spans="1:7" s="14" customFormat="1" ht="17.25" customHeight="1">
      <c r="A28" s="2"/>
      <c r="B28" s="5" t="s">
        <v>34</v>
      </c>
      <c r="C28" s="4">
        <v>2.6</v>
      </c>
      <c r="D28" s="4">
        <v>1.1</v>
      </c>
      <c r="E28" s="4">
        <v>0</v>
      </c>
      <c r="F28" s="4">
        <v>0</v>
      </c>
      <c r="G28" s="4">
        <v>0</v>
      </c>
    </row>
    <row r="29" spans="1:9" ht="17.25" customHeight="1">
      <c r="A29" s="2" t="s">
        <v>25</v>
      </c>
      <c r="B29" s="5" t="s">
        <v>10</v>
      </c>
      <c r="C29" s="4">
        <f>7405.8+20473+1367+2076.1</f>
        <v>31321.899999999998</v>
      </c>
      <c r="D29" s="4">
        <f>9401+20356+1535.4+1977.5</f>
        <v>33269.9</v>
      </c>
      <c r="E29" s="4">
        <v>20614.9</v>
      </c>
      <c r="F29" s="4">
        <v>14658.6</v>
      </c>
      <c r="G29" s="4">
        <v>14806</v>
      </c>
      <c r="I29" s="6"/>
    </row>
    <row r="30" spans="1:9" s="14" customFormat="1" ht="17.25" customHeight="1">
      <c r="A30" s="2"/>
      <c r="B30" s="5" t="s">
        <v>34</v>
      </c>
      <c r="C30" s="4">
        <v>3151.7</v>
      </c>
      <c r="D30" s="4">
        <v>3384.7</v>
      </c>
      <c r="E30" s="4">
        <v>0</v>
      </c>
      <c r="F30" s="4">
        <v>0</v>
      </c>
      <c r="G30" s="4">
        <v>0</v>
      </c>
      <c r="I30" s="13"/>
    </row>
    <row r="31" spans="1:7" ht="15">
      <c r="A31" s="2" t="s">
        <v>26</v>
      </c>
      <c r="B31" s="5" t="s">
        <v>11</v>
      </c>
      <c r="C31" s="4">
        <f>10601.6+26711.4+2727.2+2414.8</f>
        <v>42455</v>
      </c>
      <c r="D31" s="4">
        <f>13755.5+26980.2+2877.5+2351.3</f>
        <v>45964.5</v>
      </c>
      <c r="E31" s="4">
        <f>E25-E33</f>
        <v>33522.2</v>
      </c>
      <c r="F31" s="4">
        <f>F25-F33</f>
        <v>28419.700000000004</v>
      </c>
      <c r="G31" s="4">
        <f>G25-G33</f>
        <v>29434.69999999999</v>
      </c>
    </row>
    <row r="32" spans="1:7" s="14" customFormat="1" ht="15">
      <c r="A32" s="2"/>
      <c r="B32" s="5" t="s">
        <v>34</v>
      </c>
      <c r="C32" s="4">
        <v>3154.4</v>
      </c>
      <c r="D32" s="4">
        <v>3394.4</v>
      </c>
      <c r="E32" s="4">
        <v>0</v>
      </c>
      <c r="F32" s="4">
        <v>0</v>
      </c>
      <c r="G32" s="4">
        <v>0</v>
      </c>
    </row>
    <row r="33" spans="1:7" ht="15">
      <c r="A33" s="2" t="s">
        <v>27</v>
      </c>
      <c r="B33" s="5" t="s">
        <v>12</v>
      </c>
      <c r="C33" s="4">
        <f>C25-C31</f>
        <v>10.89999999999418</v>
      </c>
      <c r="D33" s="4">
        <f>D25-D31</f>
        <v>-773.4000000000015</v>
      </c>
      <c r="E33" s="4">
        <f>E13-E23</f>
        <v>-419.1999999999971</v>
      </c>
      <c r="F33" s="4">
        <f>F13-F23</f>
        <v>-444.8000000000029</v>
      </c>
      <c r="G33" s="4">
        <f>G13-G23</f>
        <v>-470.59999999999127</v>
      </c>
    </row>
    <row r="34" spans="1:7" ht="33.75" customHeight="1">
      <c r="A34" s="10">
        <v>4</v>
      </c>
      <c r="B34" s="11" t="s">
        <v>28</v>
      </c>
      <c r="C34" s="12"/>
      <c r="D34" s="12"/>
      <c r="E34" s="12"/>
      <c r="F34" s="12"/>
      <c r="G34" s="12"/>
    </row>
    <row r="35" spans="1:7" ht="16.5" customHeight="1">
      <c r="A35" s="2" t="s">
        <v>29</v>
      </c>
      <c r="B35" s="3" t="s">
        <v>8</v>
      </c>
      <c r="C35" s="4">
        <f>C37+C38</f>
        <v>19163.399999999998</v>
      </c>
      <c r="D35" s="4">
        <f>D37+D38</f>
        <v>19331.7</v>
      </c>
      <c r="E35" s="4">
        <f>E37+E38</f>
        <v>20656.8</v>
      </c>
      <c r="F35" s="4">
        <f>F37+F38</f>
        <v>20509</v>
      </c>
      <c r="G35" s="4">
        <f>G37+G38</f>
        <v>20509</v>
      </c>
    </row>
    <row r="36" spans="1:7" ht="15">
      <c r="A36" s="2"/>
      <c r="B36" s="3" t="s">
        <v>4</v>
      </c>
      <c r="C36" s="4"/>
      <c r="D36" s="4"/>
      <c r="E36" s="4"/>
      <c r="F36" s="4"/>
      <c r="G36" s="4"/>
    </row>
    <row r="37" spans="1:7" ht="15">
      <c r="A37" s="2" t="s">
        <v>30</v>
      </c>
      <c r="B37" s="5" t="s">
        <v>9</v>
      </c>
      <c r="C37" s="4">
        <v>115.1</v>
      </c>
      <c r="D37" s="4">
        <v>157.8</v>
      </c>
      <c r="E37" s="4">
        <v>160.3</v>
      </c>
      <c r="F37" s="4">
        <v>0</v>
      </c>
      <c r="G37" s="4">
        <v>0</v>
      </c>
    </row>
    <row r="38" spans="1:7" ht="15">
      <c r="A38" s="2" t="s">
        <v>31</v>
      </c>
      <c r="B38" s="5" t="s">
        <v>10</v>
      </c>
      <c r="C38" s="4">
        <v>19048.3</v>
      </c>
      <c r="D38" s="4">
        <v>19173.9</v>
      </c>
      <c r="E38" s="4">
        <v>20496.5</v>
      </c>
      <c r="F38" s="4">
        <v>20509</v>
      </c>
      <c r="G38" s="4">
        <v>20509</v>
      </c>
    </row>
    <row r="39" spans="1:7" ht="15">
      <c r="A39" s="2" t="s">
        <v>32</v>
      </c>
      <c r="B39" s="5" t="s">
        <v>11</v>
      </c>
      <c r="C39" s="4">
        <v>18911.6</v>
      </c>
      <c r="D39" s="4">
        <v>20443.1</v>
      </c>
      <c r="E39" s="4">
        <v>20656.8</v>
      </c>
      <c r="F39" s="4">
        <v>20509</v>
      </c>
      <c r="G39" s="4">
        <v>20509</v>
      </c>
    </row>
    <row r="40" spans="1:7" ht="15">
      <c r="A40" s="2" t="s">
        <v>33</v>
      </c>
      <c r="B40" s="5" t="s">
        <v>12</v>
      </c>
      <c r="C40" s="4">
        <f>C35-C39</f>
        <v>251.79999999999927</v>
      </c>
      <c r="D40" s="4">
        <f>D35-D39</f>
        <v>-1111.3999999999978</v>
      </c>
      <c r="E40" s="4">
        <f>E35-E39</f>
        <v>0</v>
      </c>
      <c r="F40" s="4">
        <f>F35-F39</f>
        <v>0</v>
      </c>
      <c r="G40" s="4">
        <f>G35-G39</f>
        <v>0</v>
      </c>
    </row>
  </sheetData>
  <sheetProtection/>
  <mergeCells count="1">
    <mergeCell ref="A1:G1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Лиханова Екатерина Андреевна</cp:lastModifiedBy>
  <cp:lastPrinted>2021-10-29T03:07:16Z</cp:lastPrinted>
  <dcterms:created xsi:type="dcterms:W3CDTF">2018-11-08T04:21:03Z</dcterms:created>
  <dcterms:modified xsi:type="dcterms:W3CDTF">2021-10-29T06:25:41Z</dcterms:modified>
  <cp:category/>
  <cp:version/>
  <cp:contentType/>
  <cp:contentStatus/>
</cp:coreProperties>
</file>