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23250" windowHeight="48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'Лист1'!$A:$F,'Лист1'!$4:$4</definedName>
    <definedName name="_xlnm.Print_Area" localSheetId="0">'Лист1'!$A$1:$I$106</definedName>
  </definedNames>
  <calcPr fullCalcOnLoad="1"/>
</workbook>
</file>

<file path=xl/sharedStrings.xml><?xml version="1.0" encoding="utf-8"?>
<sst xmlns="http://schemas.openxmlformats.org/spreadsheetml/2006/main" count="284" uniqueCount="280">
  <si>
    <t>Наименование показателя</t>
  </si>
  <si>
    <t>в том числе:</t>
  </si>
  <si>
    <t>ДОХОДЫ, Всего</t>
  </si>
  <si>
    <t>1.1.</t>
  </si>
  <si>
    <t>Налоговые и неналоговые доходы</t>
  </si>
  <si>
    <t>из них:</t>
  </si>
  <si>
    <t>1.2</t>
  </si>
  <si>
    <t>РАСХОДЫ, Всего</t>
  </si>
  <si>
    <t>КБК</t>
  </si>
  <si>
    <t>0100</t>
  </si>
  <si>
    <t>0102</t>
  </si>
  <si>
    <t>0103</t>
  </si>
  <si>
    <t>2.1</t>
  </si>
  <si>
    <t>2.1.1</t>
  </si>
  <si>
    <t>2.1.2</t>
  </si>
  <si>
    <t>Изменения (+ . -)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</si>
  <si>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</si>
  <si>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</si>
  <si>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</si>
  <si>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</si>
  <si>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</si>
  <si>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</si>
  <si>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</si>
  <si>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</si>
  <si>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</si>
  <si>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</si>
  <si>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</si>
  <si>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</si>
  <si>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</si>
  <si>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</si>
  <si>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</si>
  <si>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</si>
  <si>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</si>
  <si>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</si>
  <si>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</si>
  <si>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</si>
  <si>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</si>
  <si>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</si>
  <si>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</si>
  <si>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</si>
  <si>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</si>
  <si>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</si>
  <si>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</si>
  <si>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</si>
  <si>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</si>
  <si>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</si>
  <si>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</si>
  <si>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</si>
  <si>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</si>
  <si>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</si>
  <si>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</si>
  <si>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</si>
  <si>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</si>
  <si>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</si>
  <si>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</si>
  <si>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</si>
  <si>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</si>
  <si>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</si>
  <si>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</si>
  <si>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</si>
  <si>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</si>
  <si>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</si>
  <si>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</si>
  <si>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</si>
  <si>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</si>
  <si>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</si>
  <si>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</si>
  <si>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</si>
  <si>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</si>
  <si>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</si>
  <si>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</si>
  <si>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</si>
  <si>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</si>
  <si>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</si>
  <si>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</si>
  <si>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</si>
  <si>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</si>
  <si>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</si>
  <si>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</si>
  <si>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</si>
  <si>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</si>
  <si>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</si>
  <si>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</si>
  <si>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</si>
  <si>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2.1.3</t>
  </si>
  <si>
    <t>2.1.4</t>
  </si>
  <si>
    <t>2.1.5</t>
  </si>
  <si>
    <t>2.1.6</t>
  </si>
  <si>
    <t>2.1.7</t>
  </si>
  <si>
    <t>2.1.8</t>
  </si>
  <si>
    <t>2.2</t>
  </si>
  <si>
    <t>2.2.1</t>
  </si>
  <si>
    <t>0104</t>
  </si>
  <si>
    <t>0105</t>
  </si>
  <si>
    <t>0106</t>
  </si>
  <si>
    <t>0107</t>
  </si>
  <si>
    <t>0111</t>
  </si>
  <si>
    <t>0113</t>
  </si>
  <si>
    <t>0200</t>
  </si>
  <si>
    <t>0203</t>
  </si>
  <si>
    <t>2.3</t>
  </si>
  <si>
    <t>2.3.1</t>
  </si>
  <si>
    <t>2.3.2</t>
  </si>
  <si>
    <t>2.3.3</t>
  </si>
  <si>
    <t>2.4</t>
  </si>
  <si>
    <t>0300</t>
  </si>
  <si>
    <t>0309</t>
  </si>
  <si>
    <t>0310</t>
  </si>
  <si>
    <t>0311</t>
  </si>
  <si>
    <t>0400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</si>
  <si>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</si>
  <si>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</si>
  <si>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</si>
  <si>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</si>
  <si>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</si>
  <si>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</si>
  <si>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</si>
  <si>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</si>
  <si>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0401</t>
  </si>
  <si>
    <t>0405</t>
  </si>
  <si>
    <t>0406</t>
  </si>
  <si>
    <t>0407</t>
  </si>
  <si>
    <t>0408</t>
  </si>
  <si>
    <t>0409</t>
  </si>
  <si>
    <t>0410</t>
  </si>
  <si>
    <t>0412</t>
  </si>
  <si>
    <t>2.5</t>
  </si>
  <si>
    <t>0500</t>
  </si>
  <si>
    <t>2.5.1</t>
  </si>
  <si>
    <t>2.5.2</t>
  </si>
  <si>
    <t>2.5.3</t>
  </si>
  <si>
    <t>0501</t>
  </si>
  <si>
    <t>0502</t>
  </si>
  <si>
    <t>0505</t>
  </si>
  <si>
    <t>2.6</t>
  </si>
  <si>
    <t>2.6.1</t>
  </si>
  <si>
    <t>2.6.2</t>
  </si>
  <si>
    <t>2.6.3</t>
  </si>
  <si>
    <t>0600</t>
  </si>
  <si>
    <t>0603</t>
  </si>
  <si>
    <t>0604</t>
  </si>
  <si>
    <t>0605</t>
  </si>
  <si>
    <t>2.7</t>
  </si>
  <si>
    <t>2.7.1</t>
  </si>
  <si>
    <t>2.7.2</t>
  </si>
  <si>
    <t>2.7.3</t>
  </si>
  <si>
    <t>2.7.4</t>
  </si>
  <si>
    <t>2.7.5</t>
  </si>
  <si>
    <t>2.7.6</t>
  </si>
  <si>
    <t>0700</t>
  </si>
  <si>
    <t>0701</t>
  </si>
  <si>
    <t>0702</t>
  </si>
  <si>
    <t>0704</t>
  </si>
  <si>
    <t>0705</t>
  </si>
  <si>
    <t>0707</t>
  </si>
  <si>
    <t>0709</t>
  </si>
  <si>
    <t>2.8</t>
  </si>
  <si>
    <t>2.8.1</t>
  </si>
  <si>
    <t>2.8.2</t>
  </si>
  <si>
    <t>2.8.3</t>
  </si>
  <si>
    <t>0800</t>
  </si>
  <si>
    <t>0801</t>
  </si>
  <si>
    <t>0802</t>
  </si>
  <si>
    <t>0804</t>
  </si>
  <si>
    <t>2.9</t>
  </si>
  <si>
    <t>2.9.1</t>
  </si>
  <si>
    <t>2.9.2</t>
  </si>
  <si>
    <t>2.9.3</t>
  </si>
  <si>
    <t>2.9.4</t>
  </si>
  <si>
    <t>2.9.5</t>
  </si>
  <si>
    <t>2.9.6</t>
  </si>
  <si>
    <t>0900</t>
  </si>
  <si>
    <t>0901</t>
  </si>
  <si>
    <t>0902</t>
  </si>
  <si>
    <t>0904</t>
  </si>
  <si>
    <t>0905</t>
  </si>
  <si>
    <t>0906</t>
  </si>
  <si>
    <t>0909</t>
  </si>
  <si>
    <t>2.10</t>
  </si>
  <si>
    <t>2.10.1</t>
  </si>
  <si>
    <t>2.10.2</t>
  </si>
  <si>
    <t>2.10.3</t>
  </si>
  <si>
    <t>2.10.4</t>
  </si>
  <si>
    <t>2.10.5</t>
  </si>
  <si>
    <t>1000</t>
  </si>
  <si>
    <t>1001</t>
  </si>
  <si>
    <t>1002</t>
  </si>
  <si>
    <t>1003</t>
  </si>
  <si>
    <t>1004</t>
  </si>
  <si>
    <t>1006</t>
  </si>
  <si>
    <t>2.11</t>
  </si>
  <si>
    <t>2.11.1</t>
  </si>
  <si>
    <t>2.11.2</t>
  </si>
  <si>
    <t>2.11.3</t>
  </si>
  <si>
    <t>1100</t>
  </si>
  <si>
    <t>1102</t>
  </si>
  <si>
    <t>1103</t>
  </si>
  <si>
    <t>1105</t>
  </si>
  <si>
    <t>2.12</t>
  </si>
  <si>
    <t>2.12.1</t>
  </si>
  <si>
    <t>1200</t>
  </si>
  <si>
    <t>1202</t>
  </si>
  <si>
    <t>2.13</t>
  </si>
  <si>
    <t>2.13.1</t>
  </si>
  <si>
    <t>1300</t>
  </si>
  <si>
    <t>1301</t>
  </si>
  <si>
    <t>2.14</t>
  </si>
  <si>
    <t>2.14.1</t>
  </si>
  <si>
    <t>2.14.2</t>
  </si>
  <si>
    <t>2.14.3</t>
  </si>
  <si>
    <t>1400</t>
  </si>
  <si>
    <t>1401</t>
  </si>
  <si>
    <t>1402</t>
  </si>
  <si>
    <t>1403</t>
  </si>
  <si>
    <t>Благоустройство</t>
  </si>
  <si>
    <t>0503</t>
  </si>
  <si>
    <t>2.5.4</t>
  </si>
  <si>
    <t>0314</t>
  </si>
  <si>
    <t>Другие вопросы в области национальной безопасности и правоохранительной деятельности</t>
  </si>
  <si>
    <t>2.3.4</t>
  </si>
  <si>
    <t>ДЕФИЦИТ</t>
  </si>
  <si>
    <t>3.</t>
  </si>
  <si>
    <t>2.</t>
  </si>
  <si>
    <t>Безвозмездные поступления</t>
  </si>
  <si>
    <t xml:space="preserve"> 2 00 00000 00 0000 000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</si>
  <si>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</si>
  <si>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</si>
  <si>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</si>
  <si>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</si>
  <si>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</si>
  <si>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</si>
  <si>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Безвозмездные поступления от государственных (муниципальных) организаций</t>
  </si>
  <si>
    <t>2 03 00000 00 0000 000</t>
  </si>
  <si>
    <t xml:space="preserve">Прочие безвозмездные поступления   </t>
  </si>
  <si>
    <t>2 07 00000 00 0000 000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</si>
  <si>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</si>
  <si>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</si>
  <si>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</si>
  <si>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</si>
  <si>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0703</t>
  </si>
  <si>
    <t>Дополнительное образование детей</t>
  </si>
  <si>
    <t>2.7.7</t>
  </si>
  <si>
    <t>Налог на прибыль организаций</t>
  </si>
  <si>
    <t>000 1 01 01000 00 0000 110</t>
  </si>
  <si>
    <t>Налог на доходы физических лиц</t>
  </si>
  <si>
    <t xml:space="preserve">000 1 01 02000 01 0000 110 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</si>
  <si>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</si>
  <si>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</si>
  <si>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Налог, взимаемый в связи с применением упрощенной системы налогообложения</t>
  </si>
  <si>
    <t>000 1 05 01000 01 0000 110</t>
  </si>
  <si>
    <t>Налог на имущество организаций</t>
  </si>
  <si>
    <t xml:space="preserve">000 1 06 02000 02 0000 110 </t>
  </si>
  <si>
    <t>Транспортный налог</t>
  </si>
  <si>
    <t xml:space="preserve">000 1 06 04000 02 0000 110 </t>
  </si>
  <si>
    <t>Налог на игорный бизнес</t>
  </si>
  <si>
    <t xml:space="preserve">000 1 06 05000 02 0000 110 </t>
  </si>
  <si>
    <t>Налог на добычу полезных ископаемых</t>
  </si>
  <si>
    <t>000 1 07 01000 01 0000 110</t>
  </si>
  <si>
    <t xml:space="preserve">000 1 07 04000 01 0000 110 </t>
  </si>
  <si>
    <t xml:space="preserve"> 000 1 00 00000 00 0000 000 </t>
  </si>
  <si>
    <t>2.11.4</t>
  </si>
  <si>
    <t xml:space="preserve">Физическая культура </t>
  </si>
  <si>
    <t>1101</t>
  </si>
  <si>
    <t>Прикладные научные исследования в области жилищно-коммунального хозяйства</t>
  </si>
  <si>
    <t>0504</t>
  </si>
  <si>
    <t>2.5.5</t>
  </si>
  <si>
    <t>0404</t>
  </si>
  <si>
    <t>2.4.9</t>
  </si>
  <si>
    <t>Воспроизводство минерально-сырьевой базы</t>
  </si>
  <si>
    <t>2 02 10000 00 0000 150</t>
  </si>
  <si>
    <t>2 02 20000 00 0000 150</t>
  </si>
  <si>
    <t>2 02 30000 00 0000 150</t>
  </si>
  <si>
    <t>2 02 40000 00 0000 150</t>
  </si>
  <si>
    <t>Закон ЗК "О бюджете ЗК на 2020 год и плановый период 2021  и 2022 годов" от 19.12.2019г                                                  № 1778-ЗЗК</t>
  </si>
  <si>
    <t>Закон ЗК "О бюджете ЗК на 2020 год и плановый период 2021  и 2022 годов" от 19.12.2019г № 1778-ЗЗК (в редакции  от 27.03.2020 г. 1799-ЗЗК )</t>
  </si>
  <si>
    <t>Закон ЗК "О бюджете ЗК на 2020 год и плановый период 2021  и 2022 годов" от 19.12.2019г № 1778-ЗЗК (в редакции  от 30.12.2020 г. 1897-ЗЗК )</t>
  </si>
  <si>
    <t>Сборы за пользование объектами животного мира и за пользование объектами водных биологических ресурсов</t>
  </si>
  <si>
    <t>Итого изменений</t>
  </si>
  <si>
    <t>тыс. рублей</t>
  </si>
  <si>
    <t>Сведения о внесенных изменениях в закон о бюджете Забайкальского края на 2020 год и на плановый период 2021 и 2022 годов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</si>
</sst>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>
      <alignment horizontal="left" wrapText="1" indent="2"/>
      <protection/>
    </xf>
    <xf numFmtId="49" fontId="27" fillId="0" borderId="2">
      <alignment horizont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12" xfId="0" applyNumberFormat="1" applyFont="1" applyFill="1" applyBorder="1" applyAlignment="1">
      <alignment vertical="center" wrapText="1"/>
    </xf>
    <xf numFmtId="0" fontId="44" fillId="0" borderId="12" xfId="0" applyNumberFormat="1" applyFont="1" applyFill="1" applyBorder="1" applyAlignment="1">
      <alignment vertical="center" wrapText="1"/>
    </xf>
    <xf numFmtId="172" fontId="0" fillId="0" borderId="0" xfId="0" applyNumberFormat="1" applyAlignment="1">
      <alignment/>
    </xf>
    <xf numFmtId="172" fontId="44" fillId="12" borderId="13" xfId="0" applyNumberFormat="1" applyFont="1" applyFill="1" applyBorder="1" applyAlignment="1">
      <alignment horizontal="center" vertical="center" wrapText="1"/>
    </xf>
    <xf numFmtId="172" fontId="44" fillId="0" borderId="13" xfId="0" applyNumberFormat="1" applyFont="1" applyBorder="1" applyAlignment="1">
      <alignment horizontal="center" vertical="center"/>
    </xf>
    <xf numFmtId="172" fontId="44" fillId="0" borderId="13" xfId="0" applyNumberFormat="1" applyFont="1" applyBorder="1" applyAlignment="1">
      <alignment/>
    </xf>
    <xf numFmtId="0" fontId="44" fillId="0" borderId="14" xfId="0" applyNumberFormat="1" applyFont="1" applyFill="1" applyBorder="1" applyAlignment="1">
      <alignment vertical="center" wrapText="1"/>
    </xf>
    <xf numFmtId="0" fontId="43" fillId="0" borderId="13" xfId="0" applyNumberFormat="1" applyFont="1" applyFill="1" applyBorder="1" applyAlignment="1">
      <alignment vertical="center" wrapText="1"/>
    </xf>
    <xf numFmtId="0" fontId="44" fillId="0" borderId="13" xfId="0" applyNumberFormat="1" applyFont="1" applyFill="1" applyBorder="1" applyAlignment="1">
      <alignment vertical="center" wrapText="1"/>
    </xf>
    <xf numFmtId="0" fontId="34" fillId="0" borderId="0" xfId="0" applyFont="1" applyAlignment="1">
      <alignment/>
    </xf>
    <xf numFmtId="0" fontId="44" fillId="0" borderId="0" xfId="0" applyFont="1" applyAlignment="1">
      <alignment/>
    </xf>
    <xf numFmtId="49" fontId="44" fillId="0" borderId="13" xfId="0" applyNumberFormat="1" applyFont="1" applyBorder="1" applyAlignment="1">
      <alignment horizontal="center" vertical="center"/>
    </xf>
    <xf numFmtId="49" fontId="45" fillId="12" borderId="13" xfId="0" applyNumberFormat="1" applyFont="1" applyFill="1" applyBorder="1" applyAlignment="1">
      <alignment horizontal="center" vertical="center"/>
    </xf>
    <xf numFmtId="49" fontId="46" fillId="0" borderId="13" xfId="0" applyNumberFormat="1" applyFont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/>
    </xf>
    <xf numFmtId="49" fontId="44" fillId="0" borderId="15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3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4" fillId="0" borderId="13" xfId="0" applyFont="1" applyBorder="1" applyAlignment="1">
      <alignment horizontal="center" vertical="center"/>
    </xf>
    <xf numFmtId="0" fontId="0" fillId="33" borderId="0" xfId="0" applyFill="1" applyAlignment="1">
      <alignment/>
    </xf>
    <xf numFmtId="49" fontId="44" fillId="0" borderId="16" xfId="0" applyNumberFormat="1" applyFont="1" applyBorder="1" applyAlignment="1">
      <alignment horizontal="center" vertical="center"/>
    </xf>
    <xf numFmtId="49" fontId="46" fillId="11" borderId="13" xfId="0" applyNumberFormat="1" applyFont="1" applyFill="1" applyBorder="1" applyAlignment="1">
      <alignment horizontal="center" vertical="center"/>
    </xf>
    <xf numFmtId="49" fontId="46" fillId="11" borderId="17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49" fontId="44" fillId="34" borderId="13" xfId="0" applyNumberFormat="1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172" fontId="46" fillId="34" borderId="13" xfId="0" applyNumberFormat="1" applyFont="1" applyFill="1" applyBorder="1" applyAlignment="1">
      <alignment horizontal="center" vertical="center" wrapText="1"/>
    </xf>
    <xf numFmtId="0" fontId="44" fillId="34" borderId="0" xfId="0" applyFont="1" applyFill="1" applyAlignment="1">
      <alignment/>
    </xf>
    <xf numFmtId="172" fontId="0" fillId="34" borderId="0" xfId="0" applyNumberFormat="1" applyFill="1" applyAlignment="1">
      <alignment/>
    </xf>
    <xf numFmtId="0" fontId="45" fillId="12" borderId="13" xfId="0" applyFont="1" applyFill="1" applyBorder="1" applyAlignment="1">
      <alignment vertical="center"/>
    </xf>
    <xf numFmtId="172" fontId="45" fillId="12" borderId="13" xfId="0" applyNumberFormat="1" applyFont="1" applyFill="1" applyBorder="1" applyAlignment="1">
      <alignment vertical="center"/>
    </xf>
    <xf numFmtId="0" fontId="44" fillId="0" borderId="13" xfId="0" applyFont="1" applyBorder="1" applyAlignment="1">
      <alignment vertical="center"/>
    </xf>
    <xf numFmtId="172" fontId="44" fillId="12" borderId="13" xfId="0" applyNumberFormat="1" applyFont="1" applyFill="1" applyBorder="1" applyAlignment="1">
      <alignment vertical="center"/>
    </xf>
    <xf numFmtId="172" fontId="44" fillId="0" borderId="13" xfId="0" applyNumberFormat="1" applyFont="1" applyBorder="1" applyAlignment="1">
      <alignment vertical="center"/>
    </xf>
    <xf numFmtId="0" fontId="46" fillId="11" borderId="13" xfId="0" applyFont="1" applyFill="1" applyBorder="1" applyAlignment="1">
      <alignment vertical="center"/>
    </xf>
    <xf numFmtId="172" fontId="46" fillId="11" borderId="13" xfId="0" applyNumberFormat="1" applyFont="1" applyFill="1" applyBorder="1" applyAlignment="1">
      <alignment vertical="center"/>
    </xf>
    <xf numFmtId="172" fontId="44" fillId="0" borderId="13" xfId="0" applyNumberFormat="1" applyFont="1" applyFill="1" applyBorder="1" applyAlignment="1">
      <alignment vertical="center"/>
    </xf>
    <xf numFmtId="0" fontId="44" fillId="0" borderId="13" xfId="0" applyFont="1" applyBorder="1" applyAlignment="1">
      <alignment vertical="center" wrapText="1"/>
    </xf>
    <xf numFmtId="0" fontId="46" fillId="11" borderId="17" xfId="0" applyFont="1" applyFill="1" applyBorder="1" applyAlignment="1">
      <alignment vertical="center"/>
    </xf>
    <xf numFmtId="172" fontId="46" fillId="11" borderId="17" xfId="0" applyNumberFormat="1" applyFont="1" applyFill="1" applyBorder="1" applyAlignment="1">
      <alignment vertical="center"/>
    </xf>
    <xf numFmtId="0" fontId="44" fillId="34" borderId="13" xfId="0" applyFont="1" applyFill="1" applyBorder="1" applyAlignment="1">
      <alignment vertical="center"/>
    </xf>
    <xf numFmtId="172" fontId="44" fillId="34" borderId="13" xfId="0" applyNumberFormat="1" applyFont="1" applyFill="1" applyBorder="1" applyAlignment="1">
      <alignment vertical="center"/>
    </xf>
    <xf numFmtId="0" fontId="44" fillId="34" borderId="13" xfId="0" applyFont="1" applyFill="1" applyBorder="1" applyAlignment="1">
      <alignment vertical="center" wrapText="1"/>
    </xf>
    <xf numFmtId="172" fontId="46" fillId="12" borderId="13" xfId="0" applyNumberFormat="1" applyFont="1" applyFill="1" applyBorder="1" applyAlignment="1">
      <alignment vertical="center"/>
    </xf>
    <xf numFmtId="172" fontId="46" fillId="0" borderId="13" xfId="0" applyNumberFormat="1" applyFont="1" applyBorder="1" applyAlignment="1">
      <alignment vertical="center"/>
    </xf>
    <xf numFmtId="172" fontId="44" fillId="12" borderId="15" xfId="0" applyNumberFormat="1" applyFont="1" applyFill="1" applyBorder="1" applyAlignment="1">
      <alignment vertical="center"/>
    </xf>
    <xf numFmtId="0" fontId="46" fillId="11" borderId="17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0" fontId="45" fillId="12" borderId="13" xfId="0" applyFont="1" applyFill="1" applyBorder="1" applyAlignment="1">
      <alignment horizontal="center" vertical="center"/>
    </xf>
    <xf numFmtId="0" fontId="44" fillId="34" borderId="0" xfId="0" applyFont="1" applyFill="1" applyAlignment="1">
      <alignment horizontal="right"/>
    </xf>
    <xf numFmtId="0" fontId="44" fillId="0" borderId="13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07"/>
  <sheetViews>
    <sheetView tabSelected="1" view="pageBreakPreview" zoomScale="70" zoomScaleNormal="90" zoomScaleSheetLayoutView="7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:I2"/>
    </sheetView>
  </sheetViews>
  <sheetFormatPr defaultColWidth="9.140625" defaultRowHeight="15"/>
  <cols>
    <col min="1" max="1" width="7.7109375" style="11" customWidth="1"/>
    <col min="2" max="2" width="38.8515625" style="0" customWidth="1"/>
    <col min="3" max="3" width="28.00390625" style="0" customWidth="1"/>
    <col min="4" max="4" width="22.8515625" style="3" customWidth="1"/>
    <col min="5" max="5" width="22.28125" style="3" customWidth="1"/>
    <col min="6" max="6" width="25.140625" style="3" customWidth="1"/>
    <col min="7" max="7" width="22.28125" style="3" customWidth="1"/>
    <col min="8" max="8" width="25.140625" style="3" customWidth="1"/>
    <col min="9" max="9" width="15.8515625" style="0" customWidth="1"/>
  </cols>
  <sheetData>
    <row r="2" spans="1:9" ht="25.5" customHeight="1">
      <c r="A2" s="55" t="s">
        <v>279</v>
      </c>
      <c r="B2" s="55"/>
      <c r="C2" s="55"/>
      <c r="D2" s="55"/>
      <c r="E2" s="55"/>
      <c r="F2" s="55"/>
      <c r="G2" s="55"/>
      <c r="H2" s="55"/>
      <c r="I2" s="55"/>
    </row>
    <row r="3" spans="1:9" ht="15">
      <c r="A3" s="31"/>
      <c r="B3" s="27"/>
      <c r="C3" s="27"/>
      <c r="D3" s="32"/>
      <c r="E3" s="32"/>
      <c r="F3" s="32"/>
      <c r="G3" s="32"/>
      <c r="H3" s="32"/>
      <c r="I3" s="53" t="s">
        <v>278</v>
      </c>
    </row>
    <row r="4" spans="1:9" ht="87" customHeight="1">
      <c r="A4" s="54" t="s">
        <v>0</v>
      </c>
      <c r="B4" s="54"/>
      <c r="C4" s="22" t="s">
        <v>8</v>
      </c>
      <c r="D4" s="4" t="s">
        <v>273</v>
      </c>
      <c r="E4" s="5" t="s">
        <v>15</v>
      </c>
      <c r="F4" s="4" t="s">
        <v>274</v>
      </c>
      <c r="G4" s="5" t="s">
        <v>15</v>
      </c>
      <c r="H4" s="4" t="s">
        <v>275</v>
      </c>
      <c r="I4" s="30" t="s">
        <v>277</v>
      </c>
    </row>
    <row r="5" spans="1:9" s="19" customFormat="1" ht="15">
      <c r="A5" s="13">
        <v>1</v>
      </c>
      <c r="B5" s="33" t="s">
        <v>2</v>
      </c>
      <c r="C5" s="33"/>
      <c r="D5" s="34">
        <f>D7+D18</f>
        <v>73641471.9</v>
      </c>
      <c r="E5" s="34">
        <f>E7+E18</f>
        <v>1619230.799999998</v>
      </c>
      <c r="F5" s="34">
        <f>F7+F18</f>
        <v>75260702.7</v>
      </c>
      <c r="G5" s="34">
        <f>G7+G18</f>
        <v>10027691.500000002</v>
      </c>
      <c r="H5" s="34">
        <f>H7+H18</f>
        <v>85288394.2</v>
      </c>
      <c r="I5" s="34">
        <f>H5-D5</f>
        <v>11646922.299999997</v>
      </c>
    </row>
    <row r="6" spans="1:9" ht="15">
      <c r="A6" s="12"/>
      <c r="B6" s="35" t="s">
        <v>1</v>
      </c>
      <c r="C6" s="35"/>
      <c r="D6" s="36"/>
      <c r="E6" s="37"/>
      <c r="F6" s="36"/>
      <c r="G6" s="37"/>
      <c r="H6" s="36"/>
      <c r="I6" s="37"/>
    </row>
    <row r="7" spans="1:9" s="10" customFormat="1" ht="15">
      <c r="A7" s="25" t="s">
        <v>3</v>
      </c>
      <c r="B7" s="38" t="s">
        <v>4</v>
      </c>
      <c r="C7" s="38" t="s">
        <v>259</v>
      </c>
      <c r="D7" s="39">
        <v>41301217.5</v>
      </c>
      <c r="E7" s="39">
        <f>F7-D7</f>
        <v>597983.3999999985</v>
      </c>
      <c r="F7" s="39">
        <v>41899200.9</v>
      </c>
      <c r="G7" s="39">
        <f>H7-F7</f>
        <v>-2143885.299999997</v>
      </c>
      <c r="H7" s="39">
        <v>39755315.6</v>
      </c>
      <c r="I7" s="39">
        <f aca="true" t="shared" si="0" ref="I7:I18">H7-D7</f>
        <v>-1545901.8999999985</v>
      </c>
    </row>
    <row r="8" spans="1:9" ht="15">
      <c r="A8" s="12"/>
      <c r="B8" s="35" t="s">
        <v>5</v>
      </c>
      <c r="C8" s="35"/>
      <c r="D8" s="36"/>
      <c r="E8" s="37"/>
      <c r="F8" s="36"/>
      <c r="G8" s="40"/>
      <c r="H8" s="36"/>
      <c r="I8" s="37">
        <f t="shared" si="0"/>
        <v>0</v>
      </c>
    </row>
    <row r="9" spans="1:9" ht="15.75" customHeight="1">
      <c r="A9" s="12"/>
      <c r="B9" s="41" t="s">
        <v>242</v>
      </c>
      <c r="C9" s="41" t="s">
        <v>243</v>
      </c>
      <c r="D9" s="36">
        <v>10109240.3</v>
      </c>
      <c r="E9" s="37">
        <f aca="true" t="shared" si="1" ref="E9:E17">F9-D9</f>
        <v>0</v>
      </c>
      <c r="F9" s="36">
        <v>10109240.3</v>
      </c>
      <c r="G9" s="40">
        <f aca="true" t="shared" si="2" ref="G9:G17">H9-F9</f>
        <v>-1063611.1000000015</v>
      </c>
      <c r="H9" s="36">
        <v>9045629.2</v>
      </c>
      <c r="I9" s="37">
        <f t="shared" si="0"/>
        <v>-1063611.1000000015</v>
      </c>
    </row>
    <row r="10" spans="1:9" ht="16.5" customHeight="1">
      <c r="A10" s="12"/>
      <c r="B10" s="41" t="s">
        <v>244</v>
      </c>
      <c r="C10" s="41" t="s">
        <v>245</v>
      </c>
      <c r="D10" s="36">
        <v>16405599.2</v>
      </c>
      <c r="E10" s="37">
        <f t="shared" si="1"/>
        <v>0</v>
      </c>
      <c r="F10" s="36">
        <v>16405599.2</v>
      </c>
      <c r="G10" s="40">
        <f t="shared" si="2"/>
        <v>-614925.7999999989</v>
      </c>
      <c r="H10" s="36">
        <v>15790673.4</v>
      </c>
      <c r="I10" s="37">
        <f t="shared" si="0"/>
        <v>-614925.7999999989</v>
      </c>
    </row>
    <row r="11" spans="1:9" ht="45">
      <c r="A11" s="12"/>
      <c r="B11" s="41" t="s">
        <v>246</v>
      </c>
      <c r="C11" s="41" t="s">
        <v>247</v>
      </c>
      <c r="D11" s="36">
        <v>5036744</v>
      </c>
      <c r="E11" s="37">
        <f t="shared" si="1"/>
        <v>597983.4000000004</v>
      </c>
      <c r="F11" s="36">
        <v>5634727.4</v>
      </c>
      <c r="G11" s="40">
        <f t="shared" si="2"/>
        <v>-441216.4000000004</v>
      </c>
      <c r="H11" s="36">
        <v>5193511</v>
      </c>
      <c r="I11" s="37">
        <f t="shared" si="0"/>
        <v>156767</v>
      </c>
    </row>
    <row r="12" spans="1:9" ht="29.25" customHeight="1">
      <c r="A12" s="12"/>
      <c r="B12" s="41" t="s">
        <v>248</v>
      </c>
      <c r="C12" s="41" t="s">
        <v>249</v>
      </c>
      <c r="D12" s="36">
        <v>1826040</v>
      </c>
      <c r="E12" s="37">
        <f t="shared" si="1"/>
        <v>0</v>
      </c>
      <c r="F12" s="36">
        <v>1826040</v>
      </c>
      <c r="G12" s="40">
        <f t="shared" si="2"/>
        <v>0</v>
      </c>
      <c r="H12" s="36">
        <v>1826040</v>
      </c>
      <c r="I12" s="37">
        <f t="shared" si="0"/>
        <v>0</v>
      </c>
    </row>
    <row r="13" spans="1:9" ht="17.25" customHeight="1">
      <c r="A13" s="12"/>
      <c r="B13" s="41" t="s">
        <v>250</v>
      </c>
      <c r="C13" s="41" t="s">
        <v>251</v>
      </c>
      <c r="D13" s="36">
        <v>5210176.9</v>
      </c>
      <c r="E13" s="37">
        <f t="shared" si="1"/>
        <v>0</v>
      </c>
      <c r="F13" s="36">
        <v>5210176.9</v>
      </c>
      <c r="G13" s="40">
        <f t="shared" si="2"/>
        <v>-454547.5</v>
      </c>
      <c r="H13" s="36">
        <v>4755629.4</v>
      </c>
      <c r="I13" s="37">
        <f t="shared" si="0"/>
        <v>-454547.5</v>
      </c>
    </row>
    <row r="14" spans="1:9" ht="17.25" customHeight="1">
      <c r="A14" s="12"/>
      <c r="B14" s="41" t="s">
        <v>252</v>
      </c>
      <c r="C14" s="41" t="s">
        <v>253</v>
      </c>
      <c r="D14" s="36">
        <v>622702.2</v>
      </c>
      <c r="E14" s="37">
        <f t="shared" si="1"/>
        <v>0</v>
      </c>
      <c r="F14" s="36">
        <v>622702.2</v>
      </c>
      <c r="G14" s="40">
        <f t="shared" si="2"/>
        <v>16078.300000000047</v>
      </c>
      <c r="H14" s="36">
        <v>638780.5</v>
      </c>
      <c r="I14" s="37">
        <f t="shared" si="0"/>
        <v>16078.300000000047</v>
      </c>
    </row>
    <row r="15" spans="1:9" ht="19.5" customHeight="1">
      <c r="A15" s="12"/>
      <c r="B15" s="41" t="s">
        <v>254</v>
      </c>
      <c r="C15" s="41" t="s">
        <v>255</v>
      </c>
      <c r="D15" s="36">
        <v>2352</v>
      </c>
      <c r="E15" s="37">
        <f t="shared" si="1"/>
        <v>0</v>
      </c>
      <c r="F15" s="36">
        <v>2352</v>
      </c>
      <c r="G15" s="40">
        <f t="shared" si="2"/>
        <v>0</v>
      </c>
      <c r="H15" s="36">
        <v>2352</v>
      </c>
      <c r="I15" s="37">
        <f t="shared" si="0"/>
        <v>0</v>
      </c>
    </row>
    <row r="16" spans="1:9" ht="15.75" customHeight="1">
      <c r="A16" s="12"/>
      <c r="B16" s="41" t="s">
        <v>256</v>
      </c>
      <c r="C16" s="41" t="s">
        <v>257</v>
      </c>
      <c r="D16" s="36">
        <v>1167221.5</v>
      </c>
      <c r="E16" s="37">
        <f t="shared" si="1"/>
        <v>0</v>
      </c>
      <c r="F16" s="36">
        <v>1167221.5</v>
      </c>
      <c r="G16" s="40">
        <f t="shared" si="2"/>
        <v>415962.19999999995</v>
      </c>
      <c r="H16" s="36">
        <v>1583183.7</v>
      </c>
      <c r="I16" s="37">
        <f t="shared" si="0"/>
        <v>415962.19999999995</v>
      </c>
    </row>
    <row r="17" spans="1:9" ht="46.5" customHeight="1">
      <c r="A17" s="12"/>
      <c r="B17" s="41" t="s">
        <v>276</v>
      </c>
      <c r="C17" s="41" t="s">
        <v>258</v>
      </c>
      <c r="D17" s="36">
        <v>12594</v>
      </c>
      <c r="E17" s="37">
        <f t="shared" si="1"/>
        <v>0</v>
      </c>
      <c r="F17" s="36">
        <v>12594</v>
      </c>
      <c r="G17" s="40">
        <f t="shared" si="2"/>
        <v>969.3999999999996</v>
      </c>
      <c r="H17" s="36">
        <v>13563.4</v>
      </c>
      <c r="I17" s="37">
        <f t="shared" si="0"/>
        <v>969.3999999999996</v>
      </c>
    </row>
    <row r="18" spans="1:9" s="10" customFormat="1" ht="15">
      <c r="A18" s="26" t="s">
        <v>6</v>
      </c>
      <c r="B18" s="42" t="s">
        <v>223</v>
      </c>
      <c r="C18" s="50" t="s">
        <v>224</v>
      </c>
      <c r="D18" s="43">
        <f>D20+D26+D27+D28+D29</f>
        <v>32340254.4</v>
      </c>
      <c r="E18" s="43">
        <f>E20+E26+E27+E28+E29</f>
        <v>1021247.3999999994</v>
      </c>
      <c r="F18" s="43">
        <f>F20+F26+F27+F28+F29</f>
        <v>33361501.8</v>
      </c>
      <c r="G18" s="43">
        <f>G20+G26+G27+G28+G29</f>
        <v>12171576.799999999</v>
      </c>
      <c r="H18" s="43">
        <v>45533078.6</v>
      </c>
      <c r="I18" s="43">
        <f t="shared" si="0"/>
        <v>13192824.200000003</v>
      </c>
    </row>
    <row r="19" spans="1:9" s="27" customFormat="1" ht="15">
      <c r="A19" s="28"/>
      <c r="B19" s="44" t="s">
        <v>1</v>
      </c>
      <c r="C19" s="51"/>
      <c r="D19" s="45"/>
      <c r="E19" s="45"/>
      <c r="F19" s="45"/>
      <c r="G19" s="45"/>
      <c r="H19" s="45"/>
      <c r="I19" s="37"/>
    </row>
    <row r="20" spans="1:9" ht="45">
      <c r="A20" s="12"/>
      <c r="B20" s="41" t="s">
        <v>225</v>
      </c>
      <c r="C20" s="29" t="s">
        <v>226</v>
      </c>
      <c r="D20" s="36">
        <v>32124187.9</v>
      </c>
      <c r="E20" s="45">
        <f>E22+E23+E24+E25</f>
        <v>602257.3999999994</v>
      </c>
      <c r="F20" s="36">
        <v>32726445.3</v>
      </c>
      <c r="G20" s="45">
        <f>G22+G23+G24+G25</f>
        <v>12200468.5</v>
      </c>
      <c r="H20" s="36">
        <v>44926913.8</v>
      </c>
      <c r="I20" s="45">
        <f>H20-D20</f>
        <v>12802725.899999999</v>
      </c>
    </row>
    <row r="21" spans="1:9" s="27" customFormat="1" ht="15">
      <c r="A21" s="28"/>
      <c r="B21" s="46" t="s">
        <v>5</v>
      </c>
      <c r="C21" s="51"/>
      <c r="D21" s="45"/>
      <c r="E21" s="45"/>
      <c r="F21" s="45"/>
      <c r="G21" s="45"/>
      <c r="H21" s="45"/>
      <c r="I21" s="37"/>
    </row>
    <row r="22" spans="1:9" ht="31.5" customHeight="1">
      <c r="A22" s="12"/>
      <c r="B22" s="41" t="s">
        <v>227</v>
      </c>
      <c r="C22" s="29" t="s">
        <v>269</v>
      </c>
      <c r="D22" s="36">
        <v>14210005.3</v>
      </c>
      <c r="E22" s="37">
        <f aca="true" t="shared" si="3" ref="E22:E30">F22-D22</f>
        <v>0</v>
      </c>
      <c r="F22" s="36">
        <v>14210005.3</v>
      </c>
      <c r="G22" s="37">
        <f aca="true" t="shared" si="4" ref="G22:G30">H22-F22</f>
        <v>3127357</v>
      </c>
      <c r="H22" s="36">
        <v>17337362.3</v>
      </c>
      <c r="I22" s="37">
        <f aca="true" t="shared" si="5" ref="I22:I53">H22-D22</f>
        <v>3127357</v>
      </c>
    </row>
    <row r="23" spans="1:9" ht="31.5" customHeight="1">
      <c r="A23" s="12"/>
      <c r="B23" s="41" t="s">
        <v>228</v>
      </c>
      <c r="C23" s="29" t="s">
        <v>270</v>
      </c>
      <c r="D23" s="36">
        <v>7679038.2</v>
      </c>
      <c r="E23" s="37">
        <f t="shared" si="3"/>
        <v>125052.70000000019</v>
      </c>
      <c r="F23" s="36">
        <v>7804090.9</v>
      </c>
      <c r="G23" s="37">
        <f t="shared" si="4"/>
        <v>4419844.9</v>
      </c>
      <c r="H23" s="36">
        <v>12223935.8</v>
      </c>
      <c r="I23" s="37">
        <f t="shared" si="5"/>
        <v>4544897.600000001</v>
      </c>
    </row>
    <row r="24" spans="1:9" ht="30.75" customHeight="1">
      <c r="A24" s="12"/>
      <c r="B24" s="41" t="s">
        <v>229</v>
      </c>
      <c r="C24" s="29" t="s">
        <v>271</v>
      </c>
      <c r="D24" s="36">
        <v>5454160</v>
      </c>
      <c r="E24" s="37">
        <f t="shared" si="3"/>
        <v>0</v>
      </c>
      <c r="F24" s="36">
        <v>5454160</v>
      </c>
      <c r="G24" s="37">
        <f t="shared" si="4"/>
        <v>1857096.0999999996</v>
      </c>
      <c r="H24" s="36">
        <v>7311256.1</v>
      </c>
      <c r="I24" s="37">
        <f t="shared" si="5"/>
        <v>1857096.0999999996</v>
      </c>
    </row>
    <row r="25" spans="1:9" ht="15">
      <c r="A25" s="12"/>
      <c r="B25" s="41" t="s">
        <v>230</v>
      </c>
      <c r="C25" s="29" t="s">
        <v>272</v>
      </c>
      <c r="D25" s="36">
        <v>4780984.4</v>
      </c>
      <c r="E25" s="37">
        <f t="shared" si="3"/>
        <v>477204.69999999925</v>
      </c>
      <c r="F25" s="36">
        <v>5258189.1</v>
      </c>
      <c r="G25" s="37">
        <f t="shared" si="4"/>
        <v>2796170.5</v>
      </c>
      <c r="H25" s="36">
        <v>8054359.6</v>
      </c>
      <c r="I25" s="37">
        <f t="shared" si="5"/>
        <v>3273375.1999999993</v>
      </c>
    </row>
    <row r="26" spans="1:9" ht="45">
      <c r="A26" s="12"/>
      <c r="B26" s="41" t="s">
        <v>231</v>
      </c>
      <c r="C26" s="29" t="s">
        <v>232</v>
      </c>
      <c r="D26" s="36">
        <v>216066.5</v>
      </c>
      <c r="E26" s="37">
        <f t="shared" si="3"/>
        <v>320386.69999999995</v>
      </c>
      <c r="F26" s="36">
        <v>536453.2</v>
      </c>
      <c r="G26" s="37">
        <f t="shared" si="4"/>
        <v>0</v>
      </c>
      <c r="H26" s="36">
        <v>536453.2</v>
      </c>
      <c r="I26" s="37">
        <f t="shared" si="5"/>
        <v>320386.69999999995</v>
      </c>
    </row>
    <row r="27" spans="1:9" ht="15">
      <c r="A27" s="12"/>
      <c r="B27" s="41" t="s">
        <v>233</v>
      </c>
      <c r="C27" s="29" t="s">
        <v>234</v>
      </c>
      <c r="D27" s="36">
        <v>0</v>
      </c>
      <c r="E27" s="37">
        <f t="shared" si="3"/>
        <v>0</v>
      </c>
      <c r="F27" s="36">
        <v>0</v>
      </c>
      <c r="G27" s="37">
        <f t="shared" si="4"/>
        <v>0</v>
      </c>
      <c r="H27" s="36">
        <v>0</v>
      </c>
      <c r="I27" s="37">
        <f t="shared" si="5"/>
        <v>0</v>
      </c>
    </row>
    <row r="28" spans="1:9" ht="105">
      <c r="A28" s="12"/>
      <c r="B28" s="41" t="s">
        <v>235</v>
      </c>
      <c r="C28" s="29" t="s">
        <v>236</v>
      </c>
      <c r="D28" s="36">
        <v>0</v>
      </c>
      <c r="E28" s="37">
        <f t="shared" si="3"/>
        <v>98603.3</v>
      </c>
      <c r="F28" s="36">
        <v>98603.3</v>
      </c>
      <c r="G28" s="37">
        <f t="shared" si="4"/>
        <v>5708.099999999991</v>
      </c>
      <c r="H28" s="36">
        <v>104311.4</v>
      </c>
      <c r="I28" s="37">
        <f t="shared" si="5"/>
        <v>104311.4</v>
      </c>
    </row>
    <row r="29" spans="1:9" ht="49.5" customHeight="1">
      <c r="A29" s="12"/>
      <c r="B29" s="41" t="s">
        <v>237</v>
      </c>
      <c r="C29" s="29" t="s">
        <v>238</v>
      </c>
      <c r="D29" s="36">
        <v>0</v>
      </c>
      <c r="E29" s="37">
        <f t="shared" si="3"/>
        <v>0</v>
      </c>
      <c r="F29" s="36">
        <v>0</v>
      </c>
      <c r="G29" s="37">
        <f t="shared" si="4"/>
        <v>-34599.8</v>
      </c>
      <c r="H29" s="36">
        <v>-34599.8</v>
      </c>
      <c r="I29" s="37">
        <f t="shared" si="5"/>
        <v>-34599.8</v>
      </c>
    </row>
    <row r="30" spans="1:9" s="19" customFormat="1" ht="15">
      <c r="A30" s="13" t="s">
        <v>222</v>
      </c>
      <c r="B30" s="33" t="s">
        <v>7</v>
      </c>
      <c r="C30" s="52"/>
      <c r="D30" s="34">
        <f>D32+D41+D43+D48+D58+D64+D68+D76+D80+D87+D93+D98+D100+D102</f>
        <v>76371471.9</v>
      </c>
      <c r="E30" s="34">
        <f t="shared" si="3"/>
        <v>2536337.299999997</v>
      </c>
      <c r="F30" s="34">
        <f>F32+F41+F43+F48+F58+F64+F68+F76+F80+F87+F93+F98+F100+F102</f>
        <v>78907809.2</v>
      </c>
      <c r="G30" s="34">
        <f t="shared" si="4"/>
        <v>10046371.400000006</v>
      </c>
      <c r="H30" s="34">
        <f>H32+H41+H43+H48+H58+H64+H68+H76+H80+H87+H93+H98+H100+H102</f>
        <v>88954180.60000001</v>
      </c>
      <c r="I30" s="34">
        <f t="shared" si="5"/>
        <v>12582708.700000003</v>
      </c>
    </row>
    <row r="31" spans="1:9" ht="15">
      <c r="A31" s="12"/>
      <c r="B31" s="35" t="s">
        <v>1</v>
      </c>
      <c r="C31" s="29"/>
      <c r="D31" s="36"/>
      <c r="E31" s="37"/>
      <c r="F31" s="36"/>
      <c r="G31" s="37"/>
      <c r="H31" s="36"/>
      <c r="I31" s="37">
        <f t="shared" si="5"/>
        <v>0</v>
      </c>
    </row>
    <row r="32" spans="1:9" s="10" customFormat="1" ht="15">
      <c r="A32" s="14" t="s">
        <v>12</v>
      </c>
      <c r="B32" s="1" t="s">
        <v>16</v>
      </c>
      <c r="C32" s="14" t="s">
        <v>9</v>
      </c>
      <c r="D32" s="47">
        <f>D33+D34+D35+D36+D37+D38+D39+D40</f>
        <v>5130517</v>
      </c>
      <c r="E32" s="48">
        <f aca="true" t="shared" si="6" ref="E32:E63">F32-D32</f>
        <v>17472.599999999627</v>
      </c>
      <c r="F32" s="47">
        <f>F33+F34+F35+F36+F37+F38+F39+F40</f>
        <v>5147989.6</v>
      </c>
      <c r="G32" s="48">
        <f aca="true" t="shared" si="7" ref="G32:G63">H32-F32</f>
        <v>-2011989.9999999995</v>
      </c>
      <c r="H32" s="47">
        <f>H33+H34+H35+H36+H37+H38+H39+H40</f>
        <v>3135999.6</v>
      </c>
      <c r="I32" s="48">
        <f t="shared" si="5"/>
        <v>-1994517.4</v>
      </c>
    </row>
    <row r="33" spans="1:9" ht="45.75" customHeight="1">
      <c r="A33" s="12" t="s">
        <v>13</v>
      </c>
      <c r="B33" s="2" t="s">
        <v>17</v>
      </c>
      <c r="C33" s="12" t="s">
        <v>10</v>
      </c>
      <c r="D33" s="36">
        <v>3614.4</v>
      </c>
      <c r="E33" s="37">
        <f t="shared" si="6"/>
        <v>0</v>
      </c>
      <c r="F33" s="36">
        <v>3614.4</v>
      </c>
      <c r="G33" s="37">
        <f t="shared" si="7"/>
        <v>27</v>
      </c>
      <c r="H33" s="36">
        <v>3641.4</v>
      </c>
      <c r="I33" s="37">
        <f t="shared" si="5"/>
        <v>27</v>
      </c>
    </row>
    <row r="34" spans="1:9" ht="75">
      <c r="A34" s="12" t="s">
        <v>14</v>
      </c>
      <c r="B34" s="2" t="s">
        <v>18</v>
      </c>
      <c r="C34" s="12" t="s">
        <v>11</v>
      </c>
      <c r="D34" s="36">
        <v>138908.6</v>
      </c>
      <c r="E34" s="37">
        <f t="shared" si="6"/>
        <v>0</v>
      </c>
      <c r="F34" s="36">
        <v>138908.6</v>
      </c>
      <c r="G34" s="37">
        <f t="shared" si="7"/>
        <v>5403.100000000006</v>
      </c>
      <c r="H34" s="36">
        <v>144311.7</v>
      </c>
      <c r="I34" s="37">
        <f t="shared" si="5"/>
        <v>5403.100000000006</v>
      </c>
    </row>
    <row r="35" spans="1:9" ht="81.75" customHeight="1">
      <c r="A35" s="12" t="s">
        <v>84</v>
      </c>
      <c r="B35" s="2" t="s">
        <v>19</v>
      </c>
      <c r="C35" s="12" t="s">
        <v>92</v>
      </c>
      <c r="D35" s="36">
        <v>69108.5</v>
      </c>
      <c r="E35" s="37">
        <f t="shared" si="6"/>
        <v>-300</v>
      </c>
      <c r="F35" s="36">
        <v>68808.5</v>
      </c>
      <c r="G35" s="37">
        <f t="shared" si="7"/>
        <v>5931.300000000003</v>
      </c>
      <c r="H35" s="36">
        <v>74739.8</v>
      </c>
      <c r="I35" s="37">
        <f t="shared" si="5"/>
        <v>5631.300000000003</v>
      </c>
    </row>
    <row r="36" spans="1:9" ht="15">
      <c r="A36" s="12" t="s">
        <v>85</v>
      </c>
      <c r="B36" s="2" t="s">
        <v>20</v>
      </c>
      <c r="C36" s="12" t="s">
        <v>93</v>
      </c>
      <c r="D36" s="36">
        <v>476.2</v>
      </c>
      <c r="E36" s="37">
        <f t="shared" si="6"/>
        <v>0</v>
      </c>
      <c r="F36" s="36">
        <v>476.2</v>
      </c>
      <c r="G36" s="37">
        <f t="shared" si="7"/>
        <v>0</v>
      </c>
      <c r="H36" s="36">
        <v>476.2</v>
      </c>
      <c r="I36" s="37">
        <f t="shared" si="5"/>
        <v>0</v>
      </c>
    </row>
    <row r="37" spans="1:9" ht="60">
      <c r="A37" s="12" t="s">
        <v>86</v>
      </c>
      <c r="B37" s="2" t="s">
        <v>21</v>
      </c>
      <c r="C37" s="12" t="s">
        <v>94</v>
      </c>
      <c r="D37" s="36">
        <v>152227.5</v>
      </c>
      <c r="E37" s="37">
        <f t="shared" si="6"/>
        <v>-52.20000000001164</v>
      </c>
      <c r="F37" s="36">
        <v>152175.3</v>
      </c>
      <c r="G37" s="37">
        <f t="shared" si="7"/>
        <v>6975.700000000012</v>
      </c>
      <c r="H37" s="36">
        <v>159151</v>
      </c>
      <c r="I37" s="37">
        <f t="shared" si="5"/>
        <v>6923.5</v>
      </c>
    </row>
    <row r="38" spans="1:9" ht="30">
      <c r="A38" s="12" t="s">
        <v>87</v>
      </c>
      <c r="B38" s="2" t="s">
        <v>22</v>
      </c>
      <c r="C38" s="12" t="s">
        <v>95</v>
      </c>
      <c r="D38" s="36">
        <v>41071.4</v>
      </c>
      <c r="E38" s="37">
        <f t="shared" si="6"/>
        <v>105719.20000000001</v>
      </c>
      <c r="F38" s="36">
        <v>146790.6</v>
      </c>
      <c r="G38" s="37">
        <f t="shared" si="7"/>
        <v>130908.19999999998</v>
      </c>
      <c r="H38" s="36">
        <v>277698.8</v>
      </c>
      <c r="I38" s="37">
        <f t="shared" si="5"/>
        <v>236627.4</v>
      </c>
    </row>
    <row r="39" spans="1:9" ht="15">
      <c r="A39" s="12" t="s">
        <v>88</v>
      </c>
      <c r="B39" s="2" t="s">
        <v>23</v>
      </c>
      <c r="C39" s="12" t="s">
        <v>96</v>
      </c>
      <c r="D39" s="36">
        <v>100000</v>
      </c>
      <c r="E39" s="37">
        <f t="shared" si="6"/>
        <v>-1900</v>
      </c>
      <c r="F39" s="36">
        <v>98100</v>
      </c>
      <c r="G39" s="37">
        <f t="shared" si="7"/>
        <v>-58896.2</v>
      </c>
      <c r="H39" s="36">
        <v>39203.8</v>
      </c>
      <c r="I39" s="37">
        <f t="shared" si="5"/>
        <v>-60796.2</v>
      </c>
    </row>
    <row r="40" spans="1:9" ht="15">
      <c r="A40" s="12" t="s">
        <v>89</v>
      </c>
      <c r="B40" s="2" t="s">
        <v>24</v>
      </c>
      <c r="C40" s="12" t="s">
        <v>97</v>
      </c>
      <c r="D40" s="36">
        <v>4625110.4</v>
      </c>
      <c r="E40" s="37">
        <f t="shared" si="6"/>
        <v>-85994.40000000037</v>
      </c>
      <c r="F40" s="36">
        <v>4539116</v>
      </c>
      <c r="G40" s="37">
        <f t="shared" si="7"/>
        <v>-2102339.1</v>
      </c>
      <c r="H40" s="36">
        <v>2436776.9</v>
      </c>
      <c r="I40" s="37">
        <f t="shared" si="5"/>
        <v>-2188333.5000000005</v>
      </c>
    </row>
    <row r="41" spans="1:9" s="10" customFormat="1" ht="15">
      <c r="A41" s="14" t="s">
        <v>90</v>
      </c>
      <c r="B41" s="1" t="s">
        <v>25</v>
      </c>
      <c r="C41" s="14" t="s">
        <v>98</v>
      </c>
      <c r="D41" s="47">
        <f>D42</f>
        <v>58639.4</v>
      </c>
      <c r="E41" s="48">
        <f t="shared" si="6"/>
        <v>0</v>
      </c>
      <c r="F41" s="47">
        <f>F42</f>
        <v>58639.4</v>
      </c>
      <c r="G41" s="48">
        <f t="shared" si="7"/>
        <v>2937</v>
      </c>
      <c r="H41" s="47">
        <f>H42</f>
        <v>61576.4</v>
      </c>
      <c r="I41" s="48">
        <f t="shared" si="5"/>
        <v>2937</v>
      </c>
    </row>
    <row r="42" spans="1:9" ht="30">
      <c r="A42" s="12" t="s">
        <v>91</v>
      </c>
      <c r="B42" s="2" t="s">
        <v>26</v>
      </c>
      <c r="C42" s="12" t="s">
        <v>99</v>
      </c>
      <c r="D42" s="36">
        <v>58639.4</v>
      </c>
      <c r="E42" s="37">
        <f t="shared" si="6"/>
        <v>0</v>
      </c>
      <c r="F42" s="36">
        <v>58639.4</v>
      </c>
      <c r="G42" s="37">
        <f t="shared" si="7"/>
        <v>2937</v>
      </c>
      <c r="H42" s="36">
        <v>61576.4</v>
      </c>
      <c r="I42" s="37">
        <f t="shared" si="5"/>
        <v>2937</v>
      </c>
    </row>
    <row r="43" spans="1:9" s="10" customFormat="1" ht="25.5">
      <c r="A43" s="14" t="s">
        <v>100</v>
      </c>
      <c r="B43" s="1" t="s">
        <v>27</v>
      </c>
      <c r="C43" s="14" t="s">
        <v>105</v>
      </c>
      <c r="D43" s="47">
        <f>D44+D45+D46+D47</f>
        <v>993518.6</v>
      </c>
      <c r="E43" s="48">
        <f>F43-D43</f>
        <v>0</v>
      </c>
      <c r="F43" s="47">
        <f>F44+F45+F46+F47</f>
        <v>993518.6</v>
      </c>
      <c r="G43" s="48">
        <f t="shared" si="7"/>
        <v>625753.8000000002</v>
      </c>
      <c r="H43" s="47">
        <f>H44+H45+H46+H47</f>
        <v>1619272.4000000001</v>
      </c>
      <c r="I43" s="48">
        <f t="shared" si="5"/>
        <v>625753.8000000002</v>
      </c>
    </row>
    <row r="44" spans="1:9" ht="60">
      <c r="A44" s="12" t="s">
        <v>101</v>
      </c>
      <c r="B44" s="2" t="s">
        <v>28</v>
      </c>
      <c r="C44" s="12" t="s">
        <v>106</v>
      </c>
      <c r="D44" s="36">
        <v>364151</v>
      </c>
      <c r="E44" s="37">
        <f t="shared" si="6"/>
        <v>0</v>
      </c>
      <c r="F44" s="36">
        <v>364151</v>
      </c>
      <c r="G44" s="37">
        <f t="shared" si="7"/>
        <v>314407.9</v>
      </c>
      <c r="H44" s="36">
        <v>678558.9</v>
      </c>
      <c r="I44" s="37">
        <f t="shared" si="5"/>
        <v>314407.9</v>
      </c>
    </row>
    <row r="45" spans="1:9" ht="15">
      <c r="A45" s="15" t="s">
        <v>102</v>
      </c>
      <c r="B45" s="7" t="s">
        <v>29</v>
      </c>
      <c r="C45" s="15" t="s">
        <v>107</v>
      </c>
      <c r="D45" s="36">
        <v>620812.9</v>
      </c>
      <c r="E45" s="37">
        <f t="shared" si="6"/>
        <v>0</v>
      </c>
      <c r="F45" s="36">
        <v>620812.9</v>
      </c>
      <c r="G45" s="37">
        <f t="shared" si="7"/>
        <v>311185.9</v>
      </c>
      <c r="H45" s="36">
        <v>931998.8</v>
      </c>
      <c r="I45" s="37">
        <f t="shared" si="5"/>
        <v>311185.9</v>
      </c>
    </row>
    <row r="46" spans="1:9" ht="15">
      <c r="A46" s="16" t="s">
        <v>103</v>
      </c>
      <c r="B46" s="9" t="s">
        <v>30</v>
      </c>
      <c r="C46" s="16" t="s">
        <v>108</v>
      </c>
      <c r="D46" s="49">
        <v>320</v>
      </c>
      <c r="E46" s="37">
        <f t="shared" si="6"/>
        <v>0</v>
      </c>
      <c r="F46" s="36">
        <v>320</v>
      </c>
      <c r="G46" s="37">
        <f t="shared" si="7"/>
        <v>0</v>
      </c>
      <c r="H46" s="36">
        <v>320</v>
      </c>
      <c r="I46" s="37">
        <f t="shared" si="5"/>
        <v>0</v>
      </c>
    </row>
    <row r="47" spans="1:9" ht="45">
      <c r="A47" s="16" t="s">
        <v>219</v>
      </c>
      <c r="B47" s="9" t="s">
        <v>218</v>
      </c>
      <c r="C47" s="16" t="s">
        <v>217</v>
      </c>
      <c r="D47" s="49">
        <v>8234.7</v>
      </c>
      <c r="E47" s="37">
        <f t="shared" si="6"/>
        <v>0</v>
      </c>
      <c r="F47" s="36">
        <v>8234.7</v>
      </c>
      <c r="G47" s="37">
        <f t="shared" si="7"/>
        <v>160</v>
      </c>
      <c r="H47" s="36">
        <v>8394.7</v>
      </c>
      <c r="I47" s="37">
        <f t="shared" si="5"/>
        <v>160</v>
      </c>
    </row>
    <row r="48" spans="1:9" s="10" customFormat="1" ht="15">
      <c r="A48" s="14" t="s">
        <v>104</v>
      </c>
      <c r="B48" s="8" t="s">
        <v>31</v>
      </c>
      <c r="C48" s="14" t="s">
        <v>109</v>
      </c>
      <c r="D48" s="47">
        <f>D49+D51+D52+D53+D54+D55+D56+D57</f>
        <v>11593857.7</v>
      </c>
      <c r="E48" s="48">
        <f t="shared" si="6"/>
        <v>1497217.0999999996</v>
      </c>
      <c r="F48" s="47">
        <f>F49+F51+F52+F53+F54+F55+F56+F57</f>
        <v>13091074.799999999</v>
      </c>
      <c r="G48" s="48">
        <f t="shared" si="7"/>
        <v>620379.0000000019</v>
      </c>
      <c r="H48" s="47">
        <f>H49+H51+H52+H53+H54+H55+H56+H57</f>
        <v>13711453.8</v>
      </c>
      <c r="I48" s="48">
        <f t="shared" si="5"/>
        <v>2117596.1000000015</v>
      </c>
    </row>
    <row r="49" spans="1:9" ht="15">
      <c r="A49" s="12" t="s">
        <v>110</v>
      </c>
      <c r="B49" s="9" t="s">
        <v>32</v>
      </c>
      <c r="C49" s="12" t="s">
        <v>118</v>
      </c>
      <c r="D49" s="36">
        <v>255929.8</v>
      </c>
      <c r="E49" s="37">
        <f t="shared" si="6"/>
        <v>0</v>
      </c>
      <c r="F49" s="36">
        <v>255929.8</v>
      </c>
      <c r="G49" s="37">
        <f t="shared" si="7"/>
        <v>-6969.5</v>
      </c>
      <c r="H49" s="36">
        <v>248960.3</v>
      </c>
      <c r="I49" s="37">
        <f t="shared" si="5"/>
        <v>-6969.5</v>
      </c>
    </row>
    <row r="50" spans="1:9" ht="30">
      <c r="A50" s="12" t="s">
        <v>111</v>
      </c>
      <c r="B50" s="9" t="s">
        <v>268</v>
      </c>
      <c r="C50" s="12" t="s">
        <v>266</v>
      </c>
      <c r="D50" s="36">
        <v>0</v>
      </c>
      <c r="E50" s="37">
        <f t="shared" si="6"/>
        <v>0</v>
      </c>
      <c r="F50" s="36">
        <v>0</v>
      </c>
      <c r="G50" s="37">
        <f t="shared" si="7"/>
        <v>0</v>
      </c>
      <c r="H50" s="36">
        <v>0</v>
      </c>
      <c r="I50" s="37">
        <f t="shared" si="5"/>
        <v>0</v>
      </c>
    </row>
    <row r="51" spans="1:9" ht="15">
      <c r="A51" s="12" t="s">
        <v>112</v>
      </c>
      <c r="B51" s="9" t="s">
        <v>33</v>
      </c>
      <c r="C51" s="12" t="s">
        <v>119</v>
      </c>
      <c r="D51" s="36">
        <v>1764015.6</v>
      </c>
      <c r="E51" s="37">
        <f t="shared" si="6"/>
        <v>-37149.10000000009</v>
      </c>
      <c r="F51" s="36">
        <v>1726866.5</v>
      </c>
      <c r="G51" s="37">
        <f t="shared" si="7"/>
        <v>83248.8999999999</v>
      </c>
      <c r="H51" s="36">
        <v>1810115.4</v>
      </c>
      <c r="I51" s="37">
        <f t="shared" si="5"/>
        <v>46099.799999999814</v>
      </c>
    </row>
    <row r="52" spans="1:9" ht="15">
      <c r="A52" s="12" t="s">
        <v>113</v>
      </c>
      <c r="B52" s="9" t="s">
        <v>34</v>
      </c>
      <c r="C52" s="12" t="s">
        <v>120</v>
      </c>
      <c r="D52" s="36">
        <v>129998</v>
      </c>
      <c r="E52" s="37">
        <f t="shared" si="6"/>
        <v>0</v>
      </c>
      <c r="F52" s="36">
        <v>129998</v>
      </c>
      <c r="G52" s="37">
        <f t="shared" si="7"/>
        <v>-11121.899999999994</v>
      </c>
      <c r="H52" s="36">
        <v>118876.1</v>
      </c>
      <c r="I52" s="37">
        <f t="shared" si="5"/>
        <v>-11121.899999999994</v>
      </c>
    </row>
    <row r="53" spans="1:9" ht="15">
      <c r="A53" s="12" t="s">
        <v>114</v>
      </c>
      <c r="B53" s="9" t="s">
        <v>35</v>
      </c>
      <c r="C53" s="12" t="s">
        <v>121</v>
      </c>
      <c r="D53" s="36">
        <v>1614125.4</v>
      </c>
      <c r="E53" s="37">
        <f t="shared" si="6"/>
        <v>0</v>
      </c>
      <c r="F53" s="36">
        <v>1614125.4</v>
      </c>
      <c r="G53" s="37">
        <f t="shared" si="7"/>
        <v>379303</v>
      </c>
      <c r="H53" s="36">
        <v>1993428.4</v>
      </c>
      <c r="I53" s="37">
        <f t="shared" si="5"/>
        <v>379303</v>
      </c>
    </row>
    <row r="54" spans="1:9" ht="15">
      <c r="A54" s="12" t="s">
        <v>115</v>
      </c>
      <c r="B54" s="9" t="s">
        <v>36</v>
      </c>
      <c r="C54" s="12" t="s">
        <v>122</v>
      </c>
      <c r="D54" s="36">
        <v>802329.4</v>
      </c>
      <c r="E54" s="37">
        <f t="shared" si="6"/>
        <v>-52944.09999999998</v>
      </c>
      <c r="F54" s="36">
        <v>749385.3</v>
      </c>
      <c r="G54" s="37">
        <f t="shared" si="7"/>
        <v>28755.399999999907</v>
      </c>
      <c r="H54" s="36">
        <v>778140.7</v>
      </c>
      <c r="I54" s="37">
        <f aca="true" t="shared" si="8" ref="I54:I85">H54-D54</f>
        <v>-24188.70000000007</v>
      </c>
    </row>
    <row r="55" spans="1:9" ht="15">
      <c r="A55" s="12" t="s">
        <v>116</v>
      </c>
      <c r="B55" s="9" t="s">
        <v>37</v>
      </c>
      <c r="C55" s="12" t="s">
        <v>123</v>
      </c>
      <c r="D55" s="36">
        <v>6451838.6</v>
      </c>
      <c r="E55" s="37">
        <f t="shared" si="6"/>
        <v>1578329.3000000007</v>
      </c>
      <c r="F55" s="36">
        <v>8030167.9</v>
      </c>
      <c r="G55" s="37">
        <f t="shared" si="7"/>
        <v>68657.19999999925</v>
      </c>
      <c r="H55" s="36">
        <v>8098825.1</v>
      </c>
      <c r="I55" s="37">
        <f t="shared" si="8"/>
        <v>1646986.5</v>
      </c>
    </row>
    <row r="56" spans="1:9" ht="15">
      <c r="A56" s="12" t="s">
        <v>117</v>
      </c>
      <c r="B56" s="9" t="s">
        <v>38</v>
      </c>
      <c r="C56" s="12" t="s">
        <v>124</v>
      </c>
      <c r="D56" s="36">
        <v>47226.7</v>
      </c>
      <c r="E56" s="37">
        <f t="shared" si="6"/>
        <v>0</v>
      </c>
      <c r="F56" s="36">
        <v>47226.7</v>
      </c>
      <c r="G56" s="37">
        <f t="shared" si="7"/>
        <v>3530.100000000006</v>
      </c>
      <c r="H56" s="36">
        <v>50756.8</v>
      </c>
      <c r="I56" s="37">
        <f t="shared" si="8"/>
        <v>3530.100000000006</v>
      </c>
    </row>
    <row r="57" spans="1:9" ht="30">
      <c r="A57" s="12" t="s">
        <v>267</v>
      </c>
      <c r="B57" s="9" t="s">
        <v>39</v>
      </c>
      <c r="C57" s="12" t="s">
        <v>125</v>
      </c>
      <c r="D57" s="36">
        <v>528394.2</v>
      </c>
      <c r="E57" s="37">
        <f t="shared" si="6"/>
        <v>8981</v>
      </c>
      <c r="F57" s="36">
        <v>537375.2</v>
      </c>
      <c r="G57" s="37">
        <f t="shared" si="7"/>
        <v>74975.80000000005</v>
      </c>
      <c r="H57" s="36">
        <v>612351</v>
      </c>
      <c r="I57" s="37">
        <f t="shared" si="8"/>
        <v>83956.80000000005</v>
      </c>
    </row>
    <row r="58" spans="1:9" s="10" customFormat="1" ht="15">
      <c r="A58" s="14" t="s">
        <v>126</v>
      </c>
      <c r="B58" s="8" t="s">
        <v>40</v>
      </c>
      <c r="C58" s="14" t="s">
        <v>127</v>
      </c>
      <c r="D58" s="47">
        <f>D59+D60+D61+D62+D63</f>
        <v>2494764.2</v>
      </c>
      <c r="E58" s="48">
        <f t="shared" si="6"/>
        <v>405643.1999999997</v>
      </c>
      <c r="F58" s="47">
        <f>F59+F60+F61+F62+F63</f>
        <v>2900407.4</v>
      </c>
      <c r="G58" s="48">
        <f t="shared" si="7"/>
        <v>443955.2000000002</v>
      </c>
      <c r="H58" s="47">
        <f>H59+H60+H61+H62+H63</f>
        <v>3344362.6</v>
      </c>
      <c r="I58" s="48">
        <f t="shared" si="8"/>
        <v>849598.3999999999</v>
      </c>
    </row>
    <row r="59" spans="1:9" ht="15">
      <c r="A59" s="12" t="s">
        <v>128</v>
      </c>
      <c r="B59" s="9" t="s">
        <v>41</v>
      </c>
      <c r="C59" s="12" t="s">
        <v>131</v>
      </c>
      <c r="D59" s="36">
        <v>339568.9</v>
      </c>
      <c r="E59" s="37">
        <f t="shared" si="6"/>
        <v>320386.69999999995</v>
      </c>
      <c r="F59" s="36">
        <v>659955.6</v>
      </c>
      <c r="G59" s="37">
        <f t="shared" si="7"/>
        <v>-78054.09999999998</v>
      </c>
      <c r="H59" s="36">
        <v>581901.5</v>
      </c>
      <c r="I59" s="37">
        <f t="shared" si="8"/>
        <v>242332.59999999998</v>
      </c>
    </row>
    <row r="60" spans="1:9" ht="15">
      <c r="A60" s="12" t="s">
        <v>129</v>
      </c>
      <c r="B60" s="9" t="s">
        <v>42</v>
      </c>
      <c r="C60" s="12" t="s">
        <v>132</v>
      </c>
      <c r="D60" s="36">
        <v>1498438.6</v>
      </c>
      <c r="E60" s="37">
        <f t="shared" si="6"/>
        <v>17914.09999999986</v>
      </c>
      <c r="F60" s="36">
        <v>1516352.7</v>
      </c>
      <c r="G60" s="37">
        <f t="shared" si="7"/>
        <v>253522</v>
      </c>
      <c r="H60" s="36">
        <v>1769874.7</v>
      </c>
      <c r="I60" s="37">
        <f t="shared" si="8"/>
        <v>271436.09999999986</v>
      </c>
    </row>
    <row r="61" spans="1:9" ht="15">
      <c r="A61" s="12" t="s">
        <v>130</v>
      </c>
      <c r="B61" s="9" t="s">
        <v>214</v>
      </c>
      <c r="C61" s="12" t="s">
        <v>215</v>
      </c>
      <c r="D61" s="36">
        <v>334549.5</v>
      </c>
      <c r="E61" s="37">
        <f t="shared" si="6"/>
        <v>67343.40000000002</v>
      </c>
      <c r="F61" s="36">
        <v>401892.9</v>
      </c>
      <c r="G61" s="37">
        <f t="shared" si="7"/>
        <v>247392.09999999998</v>
      </c>
      <c r="H61" s="36">
        <v>649285</v>
      </c>
      <c r="I61" s="37">
        <f t="shared" si="8"/>
        <v>314735.5</v>
      </c>
    </row>
    <row r="62" spans="1:25" s="23" customFormat="1" ht="45">
      <c r="A62" s="24" t="s">
        <v>216</v>
      </c>
      <c r="B62" s="9" t="s">
        <v>263</v>
      </c>
      <c r="C62" s="12" t="s">
        <v>264</v>
      </c>
      <c r="D62" s="36">
        <v>8023.2</v>
      </c>
      <c r="E62" s="37">
        <f t="shared" si="6"/>
        <v>0</v>
      </c>
      <c r="F62" s="36">
        <v>8023.2</v>
      </c>
      <c r="G62" s="37">
        <f t="shared" si="7"/>
        <v>-7394.3</v>
      </c>
      <c r="H62" s="36">
        <v>628.9</v>
      </c>
      <c r="I62" s="37">
        <f t="shared" si="8"/>
        <v>-7394.3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</row>
    <row r="63" spans="1:9" ht="30">
      <c r="A63" s="17" t="s">
        <v>265</v>
      </c>
      <c r="B63" s="9" t="s">
        <v>43</v>
      </c>
      <c r="C63" s="12" t="s">
        <v>133</v>
      </c>
      <c r="D63" s="36">
        <v>314184</v>
      </c>
      <c r="E63" s="37">
        <f t="shared" si="6"/>
        <v>-1</v>
      </c>
      <c r="F63" s="36">
        <v>314183</v>
      </c>
      <c r="G63" s="37">
        <f t="shared" si="7"/>
        <v>28489.5</v>
      </c>
      <c r="H63" s="36">
        <v>342672.5</v>
      </c>
      <c r="I63" s="37">
        <f t="shared" si="8"/>
        <v>28488.5</v>
      </c>
    </row>
    <row r="64" spans="1:9" s="10" customFormat="1" ht="15">
      <c r="A64" s="14" t="s">
        <v>134</v>
      </c>
      <c r="B64" s="8" t="s">
        <v>44</v>
      </c>
      <c r="C64" s="14" t="s">
        <v>138</v>
      </c>
      <c r="D64" s="47">
        <f>D65+D66+D67</f>
        <v>203091.69999999998</v>
      </c>
      <c r="E64" s="48">
        <f aca="true" t="shared" si="9" ref="E64:E95">F64-D64</f>
        <v>199243.60000000006</v>
      </c>
      <c r="F64" s="47">
        <f>F65+F66+F67</f>
        <v>402335.30000000005</v>
      </c>
      <c r="G64" s="48">
        <f aca="true" t="shared" si="10" ref="G64:G95">H64-F64</f>
        <v>109526.19999999995</v>
      </c>
      <c r="H64" s="47">
        <f>H65+H66+H67</f>
        <v>511861.5</v>
      </c>
      <c r="I64" s="48">
        <f t="shared" si="8"/>
        <v>308769.80000000005</v>
      </c>
    </row>
    <row r="65" spans="1:9" ht="30">
      <c r="A65" s="12" t="s">
        <v>135</v>
      </c>
      <c r="B65" s="9" t="s">
        <v>45</v>
      </c>
      <c r="C65" s="12" t="s">
        <v>139</v>
      </c>
      <c r="D65" s="36">
        <v>25928.9</v>
      </c>
      <c r="E65" s="37">
        <f t="shared" si="9"/>
        <v>0</v>
      </c>
      <c r="F65" s="36">
        <v>25928.9</v>
      </c>
      <c r="G65" s="37">
        <f t="shared" si="10"/>
        <v>-442.2000000000007</v>
      </c>
      <c r="H65" s="36">
        <v>25486.7</v>
      </c>
      <c r="I65" s="37">
        <f t="shared" si="8"/>
        <v>-442.2000000000007</v>
      </c>
    </row>
    <row r="66" spans="1:9" ht="30">
      <c r="A66" s="12" t="s">
        <v>136</v>
      </c>
      <c r="B66" s="9" t="s">
        <v>46</v>
      </c>
      <c r="C66" s="12" t="s">
        <v>140</v>
      </c>
      <c r="D66" s="36">
        <v>1800</v>
      </c>
      <c r="E66" s="37">
        <f t="shared" si="9"/>
        <v>0</v>
      </c>
      <c r="F66" s="36">
        <v>1800</v>
      </c>
      <c r="G66" s="37">
        <f t="shared" si="10"/>
        <v>-6.400000000000091</v>
      </c>
      <c r="H66" s="36">
        <v>1793.6</v>
      </c>
      <c r="I66" s="37">
        <f t="shared" si="8"/>
        <v>-6.400000000000091</v>
      </c>
    </row>
    <row r="67" spans="1:9" ht="30">
      <c r="A67" s="12" t="s">
        <v>137</v>
      </c>
      <c r="B67" s="9" t="s">
        <v>47</v>
      </c>
      <c r="C67" s="12" t="s">
        <v>141</v>
      </c>
      <c r="D67" s="36">
        <v>175362.8</v>
      </c>
      <c r="E67" s="37">
        <f t="shared" si="9"/>
        <v>199243.60000000003</v>
      </c>
      <c r="F67" s="36">
        <v>374606.4</v>
      </c>
      <c r="G67" s="37">
        <f t="shared" si="10"/>
        <v>109974.79999999999</v>
      </c>
      <c r="H67" s="36">
        <v>484581.2</v>
      </c>
      <c r="I67" s="37">
        <f t="shared" si="8"/>
        <v>309218.4</v>
      </c>
    </row>
    <row r="68" spans="1:9" s="10" customFormat="1" ht="15">
      <c r="A68" s="14" t="s">
        <v>142</v>
      </c>
      <c r="B68" s="8" t="s">
        <v>48</v>
      </c>
      <c r="C68" s="14" t="s">
        <v>149</v>
      </c>
      <c r="D68" s="47">
        <f>D69+D70+D71+D72+D73+D74+D75</f>
        <v>19331963.2</v>
      </c>
      <c r="E68" s="48">
        <f t="shared" si="9"/>
        <v>520669.5000000037</v>
      </c>
      <c r="F68" s="47">
        <f>F69+F70+F71+F72+F73+F74+F75</f>
        <v>19852632.700000003</v>
      </c>
      <c r="G68" s="48">
        <f t="shared" si="10"/>
        <v>834505.9999999963</v>
      </c>
      <c r="H68" s="47">
        <f>H69+H70+H71+H72+H73+H74+H75</f>
        <v>20687138.7</v>
      </c>
      <c r="I68" s="48">
        <f t="shared" si="8"/>
        <v>1355175.5</v>
      </c>
    </row>
    <row r="69" spans="1:9" ht="15">
      <c r="A69" s="12" t="s">
        <v>143</v>
      </c>
      <c r="B69" s="9" t="s">
        <v>49</v>
      </c>
      <c r="C69" s="12" t="s">
        <v>150</v>
      </c>
      <c r="D69" s="36">
        <v>5098111.2</v>
      </c>
      <c r="E69" s="37">
        <f t="shared" si="9"/>
        <v>368385.0999999996</v>
      </c>
      <c r="F69" s="36">
        <v>5466496.3</v>
      </c>
      <c r="G69" s="37">
        <f t="shared" si="10"/>
        <v>-356020.5999999996</v>
      </c>
      <c r="H69" s="36">
        <v>5110475.7</v>
      </c>
      <c r="I69" s="37">
        <f t="shared" si="8"/>
        <v>12364.5</v>
      </c>
    </row>
    <row r="70" spans="1:9" ht="15">
      <c r="A70" s="12" t="s">
        <v>144</v>
      </c>
      <c r="B70" s="9" t="s">
        <v>50</v>
      </c>
      <c r="C70" s="12" t="s">
        <v>151</v>
      </c>
      <c r="D70" s="36">
        <v>11076397.2</v>
      </c>
      <c r="E70" s="37">
        <f t="shared" si="9"/>
        <v>199</v>
      </c>
      <c r="F70" s="36">
        <v>11076596.2</v>
      </c>
      <c r="G70" s="37">
        <f t="shared" si="10"/>
        <v>1249006.5</v>
      </c>
      <c r="H70" s="36">
        <v>12325602.7</v>
      </c>
      <c r="I70" s="37">
        <f t="shared" si="8"/>
        <v>1249205.5</v>
      </c>
    </row>
    <row r="71" spans="1:9" ht="15">
      <c r="A71" s="12" t="s">
        <v>145</v>
      </c>
      <c r="B71" s="9" t="s">
        <v>240</v>
      </c>
      <c r="C71" s="12" t="s">
        <v>239</v>
      </c>
      <c r="D71" s="36">
        <v>329232.9</v>
      </c>
      <c r="E71" s="37">
        <f t="shared" si="9"/>
        <v>133385.8</v>
      </c>
      <c r="F71" s="36">
        <v>462618.7</v>
      </c>
      <c r="G71" s="37">
        <f t="shared" si="10"/>
        <v>25480</v>
      </c>
      <c r="H71" s="36">
        <v>488098.7</v>
      </c>
      <c r="I71" s="37">
        <f t="shared" si="8"/>
        <v>158865.8</v>
      </c>
    </row>
    <row r="72" spans="1:9" ht="15">
      <c r="A72" s="12" t="s">
        <v>146</v>
      </c>
      <c r="B72" s="9" t="s">
        <v>51</v>
      </c>
      <c r="C72" s="12" t="s">
        <v>152</v>
      </c>
      <c r="D72" s="36">
        <v>1802880.4</v>
      </c>
      <c r="E72" s="37">
        <f t="shared" si="9"/>
        <v>7635.700000000186</v>
      </c>
      <c r="F72" s="36">
        <v>1810516.1</v>
      </c>
      <c r="G72" s="37">
        <f t="shared" si="10"/>
        <v>88151.09999999986</v>
      </c>
      <c r="H72" s="36">
        <v>1898667.2</v>
      </c>
      <c r="I72" s="37">
        <f t="shared" si="8"/>
        <v>95786.80000000005</v>
      </c>
    </row>
    <row r="73" spans="1:9" ht="45">
      <c r="A73" s="12" t="s">
        <v>147</v>
      </c>
      <c r="B73" s="9" t="s">
        <v>52</v>
      </c>
      <c r="C73" s="12" t="s">
        <v>153</v>
      </c>
      <c r="D73" s="36">
        <v>63800.8</v>
      </c>
      <c r="E73" s="37">
        <f t="shared" si="9"/>
        <v>10003.699999999997</v>
      </c>
      <c r="F73" s="36">
        <v>73804.5</v>
      </c>
      <c r="G73" s="37">
        <f t="shared" si="10"/>
        <v>8783.300000000003</v>
      </c>
      <c r="H73" s="36">
        <v>82587.8</v>
      </c>
      <c r="I73" s="37">
        <f t="shared" si="8"/>
        <v>18787</v>
      </c>
    </row>
    <row r="74" spans="1:9" ht="30">
      <c r="A74" s="12" t="s">
        <v>148</v>
      </c>
      <c r="B74" s="9" t="s">
        <v>53</v>
      </c>
      <c r="C74" s="12" t="s">
        <v>154</v>
      </c>
      <c r="D74" s="36">
        <v>416951.3</v>
      </c>
      <c r="E74" s="37">
        <f t="shared" si="9"/>
        <v>392.29999999998836</v>
      </c>
      <c r="F74" s="36">
        <v>417343.6</v>
      </c>
      <c r="G74" s="37">
        <f t="shared" si="10"/>
        <v>-204998.49999999997</v>
      </c>
      <c r="H74" s="36">
        <v>212345.1</v>
      </c>
      <c r="I74" s="37">
        <f t="shared" si="8"/>
        <v>-204606.19999999998</v>
      </c>
    </row>
    <row r="75" spans="1:9" ht="15">
      <c r="A75" s="12" t="s">
        <v>241</v>
      </c>
      <c r="B75" s="9" t="s">
        <v>54</v>
      </c>
      <c r="C75" s="12" t="s">
        <v>155</v>
      </c>
      <c r="D75" s="36">
        <v>544589.4</v>
      </c>
      <c r="E75" s="37">
        <f t="shared" si="9"/>
        <v>667.9000000000233</v>
      </c>
      <c r="F75" s="36">
        <v>545257.3</v>
      </c>
      <c r="G75" s="37">
        <f t="shared" si="10"/>
        <v>24104.199999999953</v>
      </c>
      <c r="H75" s="36">
        <v>569361.5</v>
      </c>
      <c r="I75" s="37">
        <f t="shared" si="8"/>
        <v>24772.099999999977</v>
      </c>
    </row>
    <row r="76" spans="1:9" s="10" customFormat="1" ht="15">
      <c r="A76" s="14" t="s">
        <v>156</v>
      </c>
      <c r="B76" s="8" t="s">
        <v>55</v>
      </c>
      <c r="C76" s="14" t="s">
        <v>160</v>
      </c>
      <c r="D76" s="47">
        <f>D77+D78+D79</f>
        <v>1592355.6</v>
      </c>
      <c r="E76" s="48">
        <f t="shared" si="9"/>
        <v>70703.69999999972</v>
      </c>
      <c r="F76" s="47">
        <f>F77+F78+F79</f>
        <v>1663059.2999999998</v>
      </c>
      <c r="G76" s="48">
        <f t="shared" si="10"/>
        <v>457355.3999999999</v>
      </c>
      <c r="H76" s="47">
        <f>H77+H78+H79</f>
        <v>2120414.6999999997</v>
      </c>
      <c r="I76" s="48">
        <f t="shared" si="8"/>
        <v>528059.0999999996</v>
      </c>
    </row>
    <row r="77" spans="1:9" ht="15">
      <c r="A77" s="12" t="s">
        <v>157</v>
      </c>
      <c r="B77" s="9" t="s">
        <v>56</v>
      </c>
      <c r="C77" s="12" t="s">
        <v>161</v>
      </c>
      <c r="D77" s="36">
        <v>1137946.6</v>
      </c>
      <c r="E77" s="37">
        <f t="shared" si="9"/>
        <v>3693.2999999998137</v>
      </c>
      <c r="F77" s="36">
        <v>1141639.9</v>
      </c>
      <c r="G77" s="37">
        <f t="shared" si="10"/>
        <v>444164.80000000005</v>
      </c>
      <c r="H77" s="36">
        <v>1585804.7</v>
      </c>
      <c r="I77" s="37">
        <f t="shared" si="8"/>
        <v>447858.09999999986</v>
      </c>
    </row>
    <row r="78" spans="1:9" ht="15">
      <c r="A78" s="12" t="s">
        <v>158</v>
      </c>
      <c r="B78" s="9" t="s">
        <v>57</v>
      </c>
      <c r="C78" s="12" t="s">
        <v>162</v>
      </c>
      <c r="D78" s="36">
        <v>57216.5</v>
      </c>
      <c r="E78" s="37">
        <f t="shared" si="9"/>
        <v>3490.9000000000015</v>
      </c>
      <c r="F78" s="36">
        <v>60707.4</v>
      </c>
      <c r="G78" s="37">
        <f t="shared" si="10"/>
        <v>-1547.5</v>
      </c>
      <c r="H78" s="36">
        <v>59159.9</v>
      </c>
      <c r="I78" s="37">
        <f t="shared" si="8"/>
        <v>1943.4000000000015</v>
      </c>
    </row>
    <row r="79" spans="1:9" ht="30">
      <c r="A79" s="12" t="s">
        <v>159</v>
      </c>
      <c r="B79" s="9" t="s">
        <v>58</v>
      </c>
      <c r="C79" s="12" t="s">
        <v>163</v>
      </c>
      <c r="D79" s="36">
        <v>397192.5</v>
      </c>
      <c r="E79" s="37">
        <f t="shared" si="9"/>
        <v>63519.5</v>
      </c>
      <c r="F79" s="36">
        <v>460712</v>
      </c>
      <c r="G79" s="37">
        <f t="shared" si="10"/>
        <v>14738.099999999977</v>
      </c>
      <c r="H79" s="36">
        <v>475450.1</v>
      </c>
      <c r="I79" s="37">
        <f t="shared" si="8"/>
        <v>78257.59999999998</v>
      </c>
    </row>
    <row r="80" spans="1:9" s="10" customFormat="1" ht="15">
      <c r="A80" s="14" t="s">
        <v>164</v>
      </c>
      <c r="B80" s="8" t="s">
        <v>59</v>
      </c>
      <c r="C80" s="14" t="s">
        <v>171</v>
      </c>
      <c r="D80" s="47">
        <f>D81+D82+D83+D84+D85+D86</f>
        <v>5694517.3</v>
      </c>
      <c r="E80" s="48">
        <f t="shared" si="9"/>
        <v>2487.2000000001863</v>
      </c>
      <c r="F80" s="47">
        <f>F81+F82+F83+F84+F85+F86</f>
        <v>5697004.5</v>
      </c>
      <c r="G80" s="48">
        <f t="shared" si="10"/>
        <v>2129736.3000000007</v>
      </c>
      <c r="H80" s="47">
        <f>H81+H82+H83+H84+H85+H86</f>
        <v>7826740.800000001</v>
      </c>
      <c r="I80" s="48">
        <f t="shared" si="8"/>
        <v>2132223.500000001</v>
      </c>
    </row>
    <row r="81" spans="1:9" ht="15">
      <c r="A81" s="12" t="s">
        <v>165</v>
      </c>
      <c r="B81" s="9" t="s">
        <v>60</v>
      </c>
      <c r="C81" s="12" t="s">
        <v>172</v>
      </c>
      <c r="D81" s="36">
        <v>3046444.4</v>
      </c>
      <c r="E81" s="37">
        <f t="shared" si="9"/>
        <v>112855.3999999999</v>
      </c>
      <c r="F81" s="36">
        <v>3159299.8</v>
      </c>
      <c r="G81" s="37">
        <f t="shared" si="10"/>
        <v>1704555</v>
      </c>
      <c r="H81" s="36">
        <v>4863854.8</v>
      </c>
      <c r="I81" s="37">
        <f t="shared" si="8"/>
        <v>1817410.4</v>
      </c>
    </row>
    <row r="82" spans="1:9" ht="15">
      <c r="A82" s="12" t="s">
        <v>166</v>
      </c>
      <c r="B82" s="9" t="s">
        <v>61</v>
      </c>
      <c r="C82" s="12" t="s">
        <v>173</v>
      </c>
      <c r="D82" s="36">
        <v>996640.5</v>
      </c>
      <c r="E82" s="37">
        <f t="shared" si="9"/>
        <v>-113488.5</v>
      </c>
      <c r="F82" s="36">
        <v>883152</v>
      </c>
      <c r="G82" s="37">
        <f t="shared" si="10"/>
        <v>63003.90000000002</v>
      </c>
      <c r="H82" s="36">
        <v>946155.9</v>
      </c>
      <c r="I82" s="37">
        <f t="shared" si="8"/>
        <v>-50484.59999999998</v>
      </c>
    </row>
    <row r="83" spans="1:9" ht="15">
      <c r="A83" s="12" t="s">
        <v>167</v>
      </c>
      <c r="B83" s="9" t="s">
        <v>62</v>
      </c>
      <c r="C83" s="12" t="s">
        <v>174</v>
      </c>
      <c r="D83" s="36">
        <v>462398.7</v>
      </c>
      <c r="E83" s="37">
        <f t="shared" si="9"/>
        <v>1000</v>
      </c>
      <c r="F83" s="36">
        <v>463398.7</v>
      </c>
      <c r="G83" s="37">
        <f t="shared" si="10"/>
        <v>57688.70000000001</v>
      </c>
      <c r="H83" s="36">
        <v>521087.4</v>
      </c>
      <c r="I83" s="37">
        <f t="shared" si="8"/>
        <v>58688.70000000001</v>
      </c>
    </row>
    <row r="84" spans="1:9" ht="15">
      <c r="A84" s="12" t="s">
        <v>168</v>
      </c>
      <c r="B84" s="9" t="s">
        <v>63</v>
      </c>
      <c r="C84" s="12" t="s">
        <v>175</v>
      </c>
      <c r="D84" s="36">
        <v>65050.1</v>
      </c>
      <c r="E84" s="37">
        <f t="shared" si="9"/>
        <v>0</v>
      </c>
      <c r="F84" s="36">
        <v>65050.1</v>
      </c>
      <c r="G84" s="37">
        <f t="shared" si="10"/>
        <v>474.40000000000146</v>
      </c>
      <c r="H84" s="36">
        <v>65524.5</v>
      </c>
      <c r="I84" s="37">
        <f t="shared" si="8"/>
        <v>474.40000000000146</v>
      </c>
    </row>
    <row r="85" spans="1:9" ht="45">
      <c r="A85" s="12" t="s">
        <v>169</v>
      </c>
      <c r="B85" s="9" t="s">
        <v>64</v>
      </c>
      <c r="C85" s="12" t="s">
        <v>176</v>
      </c>
      <c r="D85" s="36">
        <v>73223.9</v>
      </c>
      <c r="E85" s="37">
        <f t="shared" si="9"/>
        <v>0</v>
      </c>
      <c r="F85" s="36">
        <v>73223.9</v>
      </c>
      <c r="G85" s="37">
        <f t="shared" si="10"/>
        <v>2200</v>
      </c>
      <c r="H85" s="36">
        <v>75423.9</v>
      </c>
      <c r="I85" s="37">
        <f t="shared" si="8"/>
        <v>2200</v>
      </c>
    </row>
    <row r="86" spans="1:9" ht="30">
      <c r="A86" s="12" t="s">
        <v>170</v>
      </c>
      <c r="B86" s="9" t="s">
        <v>65</v>
      </c>
      <c r="C86" s="12" t="s">
        <v>177</v>
      </c>
      <c r="D86" s="36">
        <v>1050759.7</v>
      </c>
      <c r="E86" s="37">
        <f t="shared" si="9"/>
        <v>2120.3000000000466</v>
      </c>
      <c r="F86" s="36">
        <v>1052880</v>
      </c>
      <c r="G86" s="37">
        <f t="shared" si="10"/>
        <v>301814.30000000005</v>
      </c>
      <c r="H86" s="36">
        <v>1354694.3</v>
      </c>
      <c r="I86" s="37">
        <f aca="true" t="shared" si="11" ref="I86:I106">H86-D86</f>
        <v>303934.6000000001</v>
      </c>
    </row>
    <row r="87" spans="1:9" s="10" customFormat="1" ht="15">
      <c r="A87" s="14" t="s">
        <v>178</v>
      </c>
      <c r="B87" s="8" t="s">
        <v>66</v>
      </c>
      <c r="C87" s="14" t="s">
        <v>184</v>
      </c>
      <c r="D87" s="47">
        <f>D88+D89+D90+D91+D92</f>
        <v>21634334.4</v>
      </c>
      <c r="E87" s="48">
        <f t="shared" si="9"/>
        <v>36153.60000000149</v>
      </c>
      <c r="F87" s="47">
        <f>F88+F89+F90+F91+F92</f>
        <v>21670488</v>
      </c>
      <c r="G87" s="48">
        <f t="shared" si="10"/>
        <v>5110036.800000001</v>
      </c>
      <c r="H87" s="47">
        <f>H88+H89+H90+H91+H92</f>
        <v>26780524.8</v>
      </c>
      <c r="I87" s="48">
        <f t="shared" si="11"/>
        <v>5146190.400000002</v>
      </c>
    </row>
    <row r="88" spans="1:9" ht="15">
      <c r="A88" s="12" t="s">
        <v>179</v>
      </c>
      <c r="B88" s="9" t="s">
        <v>67</v>
      </c>
      <c r="C88" s="12" t="s">
        <v>185</v>
      </c>
      <c r="D88" s="36">
        <v>1707380.5</v>
      </c>
      <c r="E88" s="37">
        <f t="shared" si="9"/>
        <v>0</v>
      </c>
      <c r="F88" s="36">
        <v>1707380.5</v>
      </c>
      <c r="G88" s="37">
        <f t="shared" si="10"/>
        <v>656.1000000000931</v>
      </c>
      <c r="H88" s="36">
        <v>1708036.6</v>
      </c>
      <c r="I88" s="37">
        <f t="shared" si="11"/>
        <v>656.1000000000931</v>
      </c>
    </row>
    <row r="89" spans="1:9" ht="15">
      <c r="A89" s="12" t="s">
        <v>180</v>
      </c>
      <c r="B89" s="9" t="s">
        <v>68</v>
      </c>
      <c r="C89" s="12" t="s">
        <v>186</v>
      </c>
      <c r="D89" s="36">
        <v>2138900.1</v>
      </c>
      <c r="E89" s="37">
        <f t="shared" si="9"/>
        <v>32000</v>
      </c>
      <c r="F89" s="36">
        <v>2170900.1</v>
      </c>
      <c r="G89" s="37">
        <f t="shared" si="10"/>
        <v>320173.3999999999</v>
      </c>
      <c r="H89" s="36">
        <v>2491073.5</v>
      </c>
      <c r="I89" s="37">
        <f t="shared" si="11"/>
        <v>352173.3999999999</v>
      </c>
    </row>
    <row r="90" spans="1:9" ht="15">
      <c r="A90" s="12" t="s">
        <v>181</v>
      </c>
      <c r="B90" s="9" t="s">
        <v>69</v>
      </c>
      <c r="C90" s="12" t="s">
        <v>187</v>
      </c>
      <c r="D90" s="36">
        <v>11113120.5</v>
      </c>
      <c r="E90" s="37">
        <f t="shared" si="9"/>
        <v>1900</v>
      </c>
      <c r="F90" s="36">
        <v>11115020.5</v>
      </c>
      <c r="G90" s="37">
        <f t="shared" si="10"/>
        <v>1461567.1999999993</v>
      </c>
      <c r="H90" s="36">
        <v>12576587.7</v>
      </c>
      <c r="I90" s="37">
        <f t="shared" si="11"/>
        <v>1463467.1999999993</v>
      </c>
    </row>
    <row r="91" spans="1:9" ht="15">
      <c r="A91" s="12" t="s">
        <v>182</v>
      </c>
      <c r="B91" s="9" t="s">
        <v>70</v>
      </c>
      <c r="C91" s="12" t="s">
        <v>188</v>
      </c>
      <c r="D91" s="36">
        <v>6422481.4</v>
      </c>
      <c r="E91" s="37">
        <f t="shared" si="9"/>
        <v>2253.5999999996275</v>
      </c>
      <c r="F91" s="36">
        <v>6424735</v>
      </c>
      <c r="G91" s="37">
        <f t="shared" si="10"/>
        <v>3376727.4000000004</v>
      </c>
      <c r="H91" s="36">
        <v>9801462.4</v>
      </c>
      <c r="I91" s="37">
        <f t="shared" si="11"/>
        <v>3378981</v>
      </c>
    </row>
    <row r="92" spans="1:9" ht="30">
      <c r="A92" s="12" t="s">
        <v>183</v>
      </c>
      <c r="B92" s="9" t="s">
        <v>71</v>
      </c>
      <c r="C92" s="12" t="s">
        <v>189</v>
      </c>
      <c r="D92" s="36">
        <v>252451.9</v>
      </c>
      <c r="E92" s="37">
        <f t="shared" si="9"/>
        <v>0</v>
      </c>
      <c r="F92" s="36">
        <v>252451.9</v>
      </c>
      <c r="G92" s="37">
        <f t="shared" si="10"/>
        <v>-49087.29999999999</v>
      </c>
      <c r="H92" s="36">
        <v>203364.6</v>
      </c>
      <c r="I92" s="37">
        <f t="shared" si="11"/>
        <v>-49087.29999999999</v>
      </c>
    </row>
    <row r="93" spans="1:9" s="10" customFormat="1" ht="15">
      <c r="A93" s="14" t="s">
        <v>190</v>
      </c>
      <c r="B93" s="8" t="s">
        <v>72</v>
      </c>
      <c r="C93" s="14" t="s">
        <v>194</v>
      </c>
      <c r="D93" s="47">
        <f>D94+D95+D96+D97</f>
        <v>930514.8999999999</v>
      </c>
      <c r="E93" s="48">
        <f t="shared" si="9"/>
        <v>-126474.3999999999</v>
      </c>
      <c r="F93" s="47">
        <f>F94+F95+F96+F97</f>
        <v>804040.5</v>
      </c>
      <c r="G93" s="48">
        <f t="shared" si="10"/>
        <v>81259.69999999995</v>
      </c>
      <c r="H93" s="47">
        <f>H94+H95+H96+H97</f>
        <v>885300.2</v>
      </c>
      <c r="I93" s="48">
        <f t="shared" si="11"/>
        <v>-45214.69999999995</v>
      </c>
    </row>
    <row r="94" spans="1:9" s="21" customFormat="1" ht="15">
      <c r="A94" s="12" t="s">
        <v>191</v>
      </c>
      <c r="B94" s="20" t="s">
        <v>261</v>
      </c>
      <c r="C94" s="12" t="s">
        <v>262</v>
      </c>
      <c r="D94" s="36"/>
      <c r="E94" s="37">
        <f t="shared" si="9"/>
        <v>0</v>
      </c>
      <c r="F94" s="36">
        <v>0</v>
      </c>
      <c r="G94" s="37">
        <f t="shared" si="10"/>
        <v>0</v>
      </c>
      <c r="H94" s="36">
        <v>0</v>
      </c>
      <c r="I94" s="37">
        <f t="shared" si="11"/>
        <v>0</v>
      </c>
    </row>
    <row r="95" spans="1:9" ht="15">
      <c r="A95" s="12" t="s">
        <v>192</v>
      </c>
      <c r="B95" s="9" t="s">
        <v>73</v>
      </c>
      <c r="C95" s="12" t="s">
        <v>195</v>
      </c>
      <c r="D95" s="36">
        <v>532863.2</v>
      </c>
      <c r="E95" s="37">
        <f t="shared" si="9"/>
        <v>-126474.39999999997</v>
      </c>
      <c r="F95" s="36">
        <v>406388.8</v>
      </c>
      <c r="G95" s="37">
        <f t="shared" si="10"/>
        <v>57751.70000000001</v>
      </c>
      <c r="H95" s="36">
        <v>464140.5</v>
      </c>
      <c r="I95" s="37">
        <f t="shared" si="11"/>
        <v>-68722.69999999995</v>
      </c>
    </row>
    <row r="96" spans="1:9" ht="15">
      <c r="A96" s="12" t="s">
        <v>193</v>
      </c>
      <c r="B96" s="9" t="s">
        <v>74</v>
      </c>
      <c r="C96" s="12" t="s">
        <v>196</v>
      </c>
      <c r="D96" s="36">
        <v>380028.5</v>
      </c>
      <c r="E96" s="37">
        <f aca="true" t="shared" si="12" ref="E96:E105">F96-D96</f>
        <v>0</v>
      </c>
      <c r="F96" s="36">
        <v>380028.5</v>
      </c>
      <c r="G96" s="37">
        <f aca="true" t="shared" si="13" ref="G96:G105">H96-F96</f>
        <v>22663.599999999977</v>
      </c>
      <c r="H96" s="36">
        <v>402692.1</v>
      </c>
      <c r="I96" s="37">
        <f t="shared" si="11"/>
        <v>22663.599999999977</v>
      </c>
    </row>
    <row r="97" spans="1:9" ht="30">
      <c r="A97" s="17" t="s">
        <v>260</v>
      </c>
      <c r="B97" s="9" t="s">
        <v>75</v>
      </c>
      <c r="C97" s="12" t="s">
        <v>197</v>
      </c>
      <c r="D97" s="36">
        <v>17623.2</v>
      </c>
      <c r="E97" s="37">
        <f t="shared" si="12"/>
        <v>0</v>
      </c>
      <c r="F97" s="36">
        <v>17623.2</v>
      </c>
      <c r="G97" s="37">
        <f t="shared" si="13"/>
        <v>844.3999999999978</v>
      </c>
      <c r="H97" s="36">
        <v>18467.6</v>
      </c>
      <c r="I97" s="37">
        <f t="shared" si="11"/>
        <v>844.3999999999978</v>
      </c>
    </row>
    <row r="98" spans="1:9" s="10" customFormat="1" ht="15">
      <c r="A98" s="14" t="s">
        <v>198</v>
      </c>
      <c r="B98" s="8" t="s">
        <v>76</v>
      </c>
      <c r="C98" s="14" t="s">
        <v>200</v>
      </c>
      <c r="D98" s="47">
        <f>D99</f>
        <v>24048.9</v>
      </c>
      <c r="E98" s="48">
        <f t="shared" si="12"/>
        <v>0</v>
      </c>
      <c r="F98" s="47">
        <f>F99</f>
        <v>24048.9</v>
      </c>
      <c r="G98" s="48">
        <f t="shared" si="13"/>
        <v>15.799999999999272</v>
      </c>
      <c r="H98" s="47">
        <f>H99</f>
        <v>24064.7</v>
      </c>
      <c r="I98" s="48">
        <f t="shared" si="11"/>
        <v>15.799999999999272</v>
      </c>
    </row>
    <row r="99" spans="1:9" ht="15">
      <c r="A99" s="12" t="s">
        <v>199</v>
      </c>
      <c r="B99" s="9" t="s">
        <v>77</v>
      </c>
      <c r="C99" s="12" t="s">
        <v>201</v>
      </c>
      <c r="D99" s="36">
        <v>24048.9</v>
      </c>
      <c r="E99" s="37">
        <f t="shared" si="12"/>
        <v>0</v>
      </c>
      <c r="F99" s="36">
        <v>24048.9</v>
      </c>
      <c r="G99" s="37">
        <f t="shared" si="13"/>
        <v>15.799999999999272</v>
      </c>
      <c r="H99" s="36">
        <v>24064.7</v>
      </c>
      <c r="I99" s="37">
        <f t="shared" si="11"/>
        <v>15.799999999999272</v>
      </c>
    </row>
    <row r="100" spans="1:9" s="10" customFormat="1" ht="25.5">
      <c r="A100" s="14" t="s">
        <v>202</v>
      </c>
      <c r="B100" s="8" t="s">
        <v>78</v>
      </c>
      <c r="C100" s="14" t="s">
        <v>204</v>
      </c>
      <c r="D100" s="47">
        <f>D101</f>
        <v>1304000</v>
      </c>
      <c r="E100" s="48">
        <f t="shared" si="12"/>
        <v>-69000</v>
      </c>
      <c r="F100" s="47">
        <f>F101</f>
        <v>1235000</v>
      </c>
      <c r="G100" s="48">
        <f t="shared" si="13"/>
        <v>-167914.1000000001</v>
      </c>
      <c r="H100" s="47">
        <f>H101</f>
        <v>1067085.9</v>
      </c>
      <c r="I100" s="48">
        <f t="shared" si="11"/>
        <v>-236914.1000000001</v>
      </c>
    </row>
    <row r="101" spans="1:9" ht="30">
      <c r="A101" s="12" t="s">
        <v>203</v>
      </c>
      <c r="B101" s="9" t="s">
        <v>79</v>
      </c>
      <c r="C101" s="12" t="s">
        <v>205</v>
      </c>
      <c r="D101" s="36">
        <v>1304000</v>
      </c>
      <c r="E101" s="37">
        <f t="shared" si="12"/>
        <v>-69000</v>
      </c>
      <c r="F101" s="36">
        <v>1235000</v>
      </c>
      <c r="G101" s="37">
        <f t="shared" si="13"/>
        <v>-167914.1000000001</v>
      </c>
      <c r="H101" s="36">
        <v>1067085.9</v>
      </c>
      <c r="I101" s="37">
        <f t="shared" si="11"/>
        <v>-236914.1000000001</v>
      </c>
    </row>
    <row r="102" spans="1:9" s="10" customFormat="1" ht="38.25">
      <c r="A102" s="14" t="s">
        <v>206</v>
      </c>
      <c r="B102" s="8" t="s">
        <v>80</v>
      </c>
      <c r="C102" s="14" t="s">
        <v>210</v>
      </c>
      <c r="D102" s="47">
        <f>D103+D104+D105</f>
        <v>5385349</v>
      </c>
      <c r="E102" s="48">
        <f t="shared" si="12"/>
        <v>-17778.799999999814</v>
      </c>
      <c r="F102" s="47">
        <f>F103+F104+F105</f>
        <v>5367570.2</v>
      </c>
      <c r="G102" s="48">
        <f t="shared" si="13"/>
        <v>1810814.2999999998</v>
      </c>
      <c r="H102" s="47">
        <f>H103+H104+H105</f>
        <v>7178384.5</v>
      </c>
      <c r="I102" s="48">
        <f t="shared" si="11"/>
        <v>1793035.5</v>
      </c>
    </row>
    <row r="103" spans="1:9" ht="45.75" customHeight="1">
      <c r="A103" s="12" t="s">
        <v>207</v>
      </c>
      <c r="B103" s="9" t="s">
        <v>81</v>
      </c>
      <c r="C103" s="12" t="s">
        <v>211</v>
      </c>
      <c r="D103" s="36">
        <v>4490537.1</v>
      </c>
      <c r="E103" s="37">
        <f t="shared" si="12"/>
        <v>0</v>
      </c>
      <c r="F103" s="36">
        <v>4490537.1</v>
      </c>
      <c r="G103" s="37">
        <f t="shared" si="13"/>
        <v>0</v>
      </c>
      <c r="H103" s="36">
        <v>4490537.1</v>
      </c>
      <c r="I103" s="37">
        <f t="shared" si="11"/>
        <v>0</v>
      </c>
    </row>
    <row r="104" spans="1:9" ht="15">
      <c r="A104" s="12" t="s">
        <v>208</v>
      </c>
      <c r="B104" s="9" t="s">
        <v>82</v>
      </c>
      <c r="C104" s="12" t="s">
        <v>212</v>
      </c>
      <c r="D104" s="36">
        <v>198955</v>
      </c>
      <c r="E104" s="37">
        <f t="shared" si="12"/>
        <v>-17778.79999999999</v>
      </c>
      <c r="F104" s="36">
        <v>181176.2</v>
      </c>
      <c r="G104" s="37">
        <f t="shared" si="13"/>
        <v>538436.7</v>
      </c>
      <c r="H104" s="36">
        <v>719612.9</v>
      </c>
      <c r="I104" s="37">
        <f t="shared" si="11"/>
        <v>520657.9</v>
      </c>
    </row>
    <row r="105" spans="1:9" ht="30">
      <c r="A105" s="12" t="s">
        <v>209</v>
      </c>
      <c r="B105" s="9" t="s">
        <v>83</v>
      </c>
      <c r="C105" s="12" t="s">
        <v>213</v>
      </c>
      <c r="D105" s="36">
        <v>695856.9</v>
      </c>
      <c r="E105" s="37">
        <f t="shared" si="12"/>
        <v>0</v>
      </c>
      <c r="F105" s="36">
        <v>695856.9</v>
      </c>
      <c r="G105" s="37">
        <f t="shared" si="13"/>
        <v>1272377.6</v>
      </c>
      <c r="H105" s="36">
        <v>1968234.5</v>
      </c>
      <c r="I105" s="37">
        <f t="shared" si="11"/>
        <v>1272377.6</v>
      </c>
    </row>
    <row r="106" spans="1:9" s="18" customFormat="1" ht="20.25" customHeight="1">
      <c r="A106" s="13" t="s">
        <v>221</v>
      </c>
      <c r="B106" s="33" t="s">
        <v>220</v>
      </c>
      <c r="C106" s="52"/>
      <c r="D106" s="34">
        <f>D5-D30</f>
        <v>-2730000</v>
      </c>
      <c r="E106" s="34">
        <f>E5-E30</f>
        <v>-917106.4999999991</v>
      </c>
      <c r="F106" s="34">
        <f>F5-F30</f>
        <v>-3647106.5</v>
      </c>
      <c r="G106" s="34">
        <f>G5-G30</f>
        <v>-18679.900000004098</v>
      </c>
      <c r="H106" s="34">
        <f>H5-H30</f>
        <v>-3665786.400000006</v>
      </c>
      <c r="I106" s="48">
        <f t="shared" si="11"/>
        <v>-935786.400000006</v>
      </c>
    </row>
    <row r="107" ht="15">
      <c r="I107" s="6"/>
    </row>
  </sheetData>
  <sheetProtection/>
  <mergeCells count="2">
    <mergeCell ref="A4:B4"/>
    <mergeCell ref="A2:I2"/>
  </mergeCells>
  <printOptions/>
  <pageMargins left="0.11811023622047245" right="0.11811023622047245" top="0.15748031496062992" bottom="0.15748031496062992" header="0.31496062992125984" footer="0.31496062992125984"/>
  <pageSetup fitToHeight="0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2021-06-02T07:45:37Z</dcterms:modified>
  <cp:category/>
  <cp:version/>
  <cp:contentType/>
  <cp:contentStatus/>
</cp:coreProperties>
</file>