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195" windowHeight="11100" activeTab="0"/>
  </bookViews>
  <sheets>
    <sheet name="Доходы" sheetId="1" r:id="rId1"/>
  </sheets>
  <definedNames>
    <definedName name="_xlnm.Print_Titles" localSheetId="0">'Доходы'!$7:$11</definedName>
  </definedNames>
  <calcPr fullCalcOnLoad="1"/>
</workbook>
</file>

<file path=xl/sharedStrings.xml><?xml version="1.0" encoding="utf-8"?>
<sst xmlns="http://schemas.openxmlformats.org/spreadsheetml/2006/main" count="168" uniqueCount="106">
  <si>
    <t>Налог на прибыль организаций</t>
  </si>
  <si>
    <t>Налог на доходы физических лиц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</si>
  <si>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</si>
  <si>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</si>
  <si>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</si>
  <si>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</si>
  <si>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</si>
  <si>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</si>
  <si>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</si>
  <si>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Наименование доходов (объем которых составляет более 10 %)</t>
  </si>
  <si>
    <t xml:space="preserve">НАЛОГОВЫЕ И НЕНАЛОГОВЫЕ ДОХОДЫ </t>
  </si>
  <si>
    <t>Иные межбюджетные трансферты</t>
  </si>
  <si>
    <t>тыс.рублей</t>
  </si>
  <si>
    <t xml:space="preserve">Код бюджетной классификации </t>
  </si>
  <si>
    <t>2 00 00000 00 0000 000</t>
  </si>
  <si>
    <t>БЕЗВОЗМЕЗДНЫЕ ПОСТУПЛЕНИЯ, в том числе:</t>
  </si>
  <si>
    <t>Х</t>
  </si>
  <si>
    <t>2 02 00000 00 0000 000</t>
  </si>
  <si>
    <t>2 02 10000 00 0000 151</t>
  </si>
  <si>
    <t>Дотации бюджетам бюджетной системы Российской Федерации, в том числе: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</si>
  <si>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</si>
  <si>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</si>
  <si>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</si>
  <si>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</si>
  <si>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</si>
  <si>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</si>
  <si>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</si>
  <si>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-</t>
  </si>
  <si>
    <t>Исполнение сложилось исходя из фактических поступлений</t>
  </si>
  <si>
    <t>Пояснения отклонений между  первоначальными годовыми бюджетными назначениями и фактическим исполнением</t>
  </si>
  <si>
    <t>ВСЕГО ДОХОДОВ</t>
  </si>
  <si>
    <t>1 01 01000 00 0000 110</t>
  </si>
  <si>
    <t xml:space="preserve">1 01 02000 01 0000 110 </t>
  </si>
  <si>
    <t>1 03 00000 00 0000 000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</si>
  <si>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</si>
  <si>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</si>
  <si>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>1 01 00000 00 0000 000</t>
  </si>
  <si>
    <t xml:space="preserve">1 00 00000 00 0000 000 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</si>
  <si>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</si>
  <si>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</si>
  <si>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</si>
  <si>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</si>
  <si>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1 05 01000 00 0000 110</t>
  </si>
  <si>
    <t>1 05 03000 01 0000 110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</si>
  <si>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</si>
  <si>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</si>
  <si>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</si>
  <si>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</si>
  <si>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</si>
  <si>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НАЛОГИ, СБОРЫ И РЕГУЛЯРНЫЕ ПЛАТЕЖИ ЗА ПОЛЬЗОВАНИЕ ПРИРОДНЫМИ РЕСУРСАМИ</t>
  </si>
  <si>
    <t>1 07 00000 00 0000 000</t>
  </si>
  <si>
    <t>1 07 01000 01 0000 110</t>
  </si>
  <si>
    <t>1 07 04000 01 0000 110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</si>
  <si>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</si>
  <si>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</si>
  <si>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</si>
  <si>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</si>
  <si>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</si>
  <si>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</si>
  <si>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</si>
  <si>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ПЛАТЕЖИ ПРИ ПОЛЬЗОВАНИИ ПРИРОДНЫМИ РЕСУРСАМИ</t>
  </si>
  <si>
    <t>1 12 00000 00 0000 000</t>
  </si>
  <si>
    <t>ДОХОДЫ ОТ ОКАЗАНИЯ ПЛАТНЫХ УСЛУГ (РАБОТ) И КОМПЕНСАЦИИ ЗАТРАТ ГОСУДАРСТВА</t>
  </si>
  <si>
    <t>1 13 00000 00 0000 000</t>
  </si>
  <si>
    <t>ДОХОДЫ ОТ ПРОДАЖИ МАТЕРИАЛЬНЫХ И НЕМАТЕРИАЛЬНЫХ АКТИВОВ</t>
  </si>
  <si>
    <t>1 14 00000 00 0000 000</t>
  </si>
  <si>
    <t>АДМИНИСТРАТИВНЫЕ ПЛАТЕЖИ И СБОРЫ</t>
  </si>
  <si>
    <t>1 15 00000 00 0000 000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</si>
  <si>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</si>
  <si>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</si>
  <si>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</si>
  <si>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</si>
  <si>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Акцизы на алкогольную продукцию</t>
  </si>
  <si>
    <t>Акцизы на нефтепродукты</t>
  </si>
  <si>
    <t>ПРОЧИЕ БЕЗВОЗМЕЗДНЫЕ ПОСТУПЛЕНИЯ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</si>
  <si>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</si>
  <si>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</si>
  <si>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</si>
  <si>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</si>
  <si>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2 19 0000 00 0000 0000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</si>
  <si>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</si>
  <si>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</si>
  <si>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2 03 00000 00 0000 000</t>
  </si>
  <si>
    <t>% исполнения первоначального плана
(гр.5/гр.3*100)</t>
  </si>
  <si>
    <t>% исполнения уточненного плана
(гр.5/гр.4*100)</t>
  </si>
  <si>
    <t>Аналитические данные об исполнении доходов бюджета Забайкальского края за 2019 год</t>
  </si>
  <si>
    <t xml:space="preserve"> План по закону о бюджете первоначальный
(1668-ЗЗК от 25.12.2018 г.)</t>
  </si>
  <si>
    <t>Фактическое исполнение за 2019 год</t>
  </si>
  <si>
    <t>Перевыполнение плана обусловлено увеличением поступлений налога от кредитных организаций и организаций, осуществляющих добычу полезных ископаемых.</t>
  </si>
  <si>
    <t>Перевыполнение плана обусловлено  темпом роста среднемесячной начисленной заработной платы за январь - декабрь 6,9%/</t>
  </si>
  <si>
    <t>Перевыполнение поступлений обусловлено фактическим перечислением доходов от уплаты акцизов на нефтепродукты через Межрегиональное операционное Управление Федерального казначейства.</t>
  </si>
  <si>
    <t xml:space="preserve">Рост поступлений обусловлен увеличением количества налогоплательщиков, которые применяют упрощенную систему налогообложения. </t>
  </si>
  <si>
    <t>Фактическое исполнение сложилось вследствие ошибочного зачисления налога.</t>
  </si>
  <si>
    <t>Рост поступлений обусловлен увеличением количества транспортных средств организаций, учтенных в базе данных налоговых органов.</t>
  </si>
  <si>
    <t>Рост поступлений обусловлен увеличением поступлений по результатам контрольной работы налогового органа, а также увеличением объемов добычи угля.</t>
  </si>
  <si>
    <t>Рост поступлений обусловлен увеличением количества выданных разрешений на добычу объектов животного мира в указанный период.</t>
  </si>
  <si>
    <t>Фактическое  поступление задолженности обусловлено поступлением задолженности по отмененным налогам на имущество, по прочим налогам и сборам.</t>
  </si>
  <si>
    <t>Рост поступлений обусловлен увеличением стартовых размеров разовых платежей по результатам аукционов.</t>
  </si>
  <si>
    <t>Фактическое поступление выше запланированного уровня возникло в связи с поступлением возврата дебиторской задолженности прошлых лет.</t>
  </si>
  <si>
    <t>Рост поступлений  обусловлен поступлением  заявок на участие в аукционе по продаже запланированных объектов недвижимости, находящихся в собственности Забайкальского края.</t>
  </si>
  <si>
    <t>Низкое исполнение обусловлено снижением  административных платежей, взимаемых за выполнение определенных функций.</t>
  </si>
  <si>
    <t>Фактическое исполнение ниже запланированного уровня обусловлено снижением  поступлений штрафов  за нарушение законодательства Российской Федерации о безопасности дорожного движения.</t>
  </si>
  <si>
    <t>Рост поступлений обусловлен   увеличением поступлений налога от консолидированной группы плательщиков атомной отрасли, ПАО "Сбербанк России", ЗАО "Новоширокинский рудник".</t>
  </si>
  <si>
    <t>Рост поступлений обусловлен увеличением количества договоров аренды земельных участков, снижением  задолженности  арендаторов, а также увеличением доходов от перечисления части прибыли, остающейся после уплаты налогов и иных обязательных платежей государственных унитарных предприятий.</t>
  </si>
  <si>
    <t>Исполнение сложилось исходя из фактических поступлений.</t>
  </si>
  <si>
    <t>План по закону о бюджете уточненный (1779-ЗЗК от 27.12.2019 г.)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</si>
</sst>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%"/>
    <numFmt numFmtId="182" formatCode="#,##0.000"/>
    <numFmt numFmtId="183" formatCode="[$-FC19]d\ mmmm\ yyyy\ &quot;г.&quot;"/>
    <numFmt numFmtId="184" formatCode="#,##0.0_р_.;\-#,##0.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_ ;[Red]\-0.0\ "/>
    <numFmt numFmtId="190" formatCode="0.0_ ;\-0.0\ "/>
    <numFmt numFmtId="191" formatCode="_-* #,##0.0_р_._-;\-* #,##0.0_р_._-;_-* &quot;-&quot;??_р_.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69">
    <xf numFmtId="0" fontId="0" fillId="0" borderId="0" xfId="0" applyAlignment="1">
      <alignment/>
    </xf>
    <xf numFmtId="172" fontId="24" fillId="18" borderId="0" xfId="0" applyNumberFormat="1" applyFont="1" applyFill="1" applyAlignment="1">
      <alignment/>
    </xf>
    <xf numFmtId="172" fontId="25" fillId="18" borderId="0" xfId="0" applyNumberFormat="1" applyFont="1" applyFill="1" applyAlignment="1">
      <alignment/>
    </xf>
    <xf numFmtId="0" fontId="21" fillId="18" borderId="0" xfId="0" applyFont="1" applyFill="1" applyAlignment="1">
      <alignment horizontal="left"/>
    </xf>
    <xf numFmtId="0" fontId="19" fillId="18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0" fontId="20" fillId="18" borderId="0" xfId="0" applyFont="1" applyFill="1" applyAlignment="1">
      <alignment horizontal="center"/>
    </xf>
    <xf numFmtId="181" fontId="20" fillId="18" borderId="0" xfId="0" applyNumberFormat="1" applyFont="1" applyFill="1" applyAlignment="1">
      <alignment horizontal="center"/>
    </xf>
    <xf numFmtId="0" fontId="19" fillId="18" borderId="0" xfId="0" applyFont="1" applyFill="1" applyAlignment="1">
      <alignment horizontal="justify" vertical="center"/>
    </xf>
    <xf numFmtId="0" fontId="24" fillId="18" borderId="0" xfId="0" applyFont="1" applyFill="1" applyAlignment="1">
      <alignment/>
    </xf>
    <xf numFmtId="0" fontId="22" fillId="18" borderId="0" xfId="0" applyFont="1" applyFill="1" applyAlignment="1">
      <alignment vertical="center"/>
    </xf>
    <xf numFmtId="0" fontId="24" fillId="18" borderId="0" xfId="0" applyNumberFormat="1" applyFont="1" applyFill="1" applyAlignment="1">
      <alignment/>
    </xf>
    <xf numFmtId="0" fontId="19" fillId="18" borderId="0" xfId="0" applyFont="1" applyFill="1" applyBorder="1" applyAlignment="1">
      <alignment/>
    </xf>
    <xf numFmtId="172" fontId="25" fillId="18" borderId="0" xfId="0" applyNumberFormat="1" applyFont="1" applyFill="1" applyBorder="1" applyAlignment="1">
      <alignment horizontal="center" vertical="center"/>
    </xf>
    <xf numFmtId="172" fontId="24" fillId="18" borderId="0" xfId="0" applyNumberFormat="1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vertical="center"/>
    </xf>
    <xf numFmtId="0" fontId="20" fillId="18" borderId="0" xfId="0" applyFont="1" applyFill="1" applyBorder="1" applyAlignment="1">
      <alignment horizontal="center"/>
    </xf>
    <xf numFmtId="0" fontId="19" fillId="18" borderId="0" xfId="0" applyFont="1" applyFill="1" applyBorder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right" vertical="center"/>
    </xf>
    <xf numFmtId="0" fontId="19" fillId="18" borderId="0" xfId="0" applyFont="1" applyFill="1" applyAlignment="1">
      <alignment horizontal="center"/>
    </xf>
    <xf numFmtId="181" fontId="19" fillId="18" borderId="0" xfId="0" applyNumberFormat="1" applyFont="1" applyFill="1" applyAlignment="1">
      <alignment horizontal="center"/>
    </xf>
    <xf numFmtId="172" fontId="27" fillId="18" borderId="10" xfId="0" applyNumberFormat="1" applyFont="1" applyFill="1" applyBorder="1" applyAlignment="1">
      <alignment horizontal="left" vertical="center" wrapText="1"/>
    </xf>
    <xf numFmtId="173" fontId="27" fillId="18" borderId="10" xfId="0" applyNumberFormat="1" applyFont="1" applyFill="1" applyBorder="1" applyAlignment="1">
      <alignment horizontal="center" vertical="center" wrapText="1"/>
    </xf>
    <xf numFmtId="173" fontId="27" fillId="18" borderId="10" xfId="57" applyNumberFormat="1" applyFont="1" applyFill="1" applyBorder="1" applyAlignment="1">
      <alignment horizontal="center" vertical="center" wrapText="1"/>
    </xf>
    <xf numFmtId="172" fontId="19" fillId="18" borderId="10" xfId="0" applyNumberFormat="1" applyFont="1" applyFill="1" applyBorder="1" applyAlignment="1">
      <alignment horizontal="left" vertical="center" wrapText="1"/>
    </xf>
    <xf numFmtId="173" fontId="19" fillId="18" borderId="10" xfId="0" applyNumberFormat="1" applyFont="1" applyFill="1" applyBorder="1" applyAlignment="1">
      <alignment horizontal="center" vertical="center" wrapText="1"/>
    </xf>
    <xf numFmtId="173" fontId="19" fillId="18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172" fontId="19" fillId="0" borderId="10" xfId="0" applyNumberFormat="1" applyFont="1" applyFill="1" applyBorder="1" applyAlignment="1">
      <alignment horizontal="justify" vertical="center" wrapText="1"/>
    </xf>
    <xf numFmtId="172" fontId="19" fillId="18" borderId="11" xfId="0" applyNumberFormat="1" applyFont="1" applyFill="1" applyBorder="1" applyAlignment="1">
      <alignment horizontal="left" vertical="center" wrapText="1"/>
    </xf>
    <xf numFmtId="172" fontId="19" fillId="18" borderId="10" xfId="0" applyNumberFormat="1" applyFont="1" applyFill="1" applyBorder="1" applyAlignment="1">
      <alignment horizontal="justify" vertical="center" wrapText="1"/>
    </xf>
    <xf numFmtId="172" fontId="27" fillId="18" borderId="11" xfId="0" applyNumberFormat="1" applyFont="1" applyFill="1" applyBorder="1" applyAlignment="1">
      <alignment horizontal="left" vertical="center" wrapText="1"/>
    </xf>
    <xf numFmtId="172" fontId="27" fillId="18" borderId="10" xfId="0" applyNumberFormat="1" applyFont="1" applyFill="1" applyBorder="1" applyAlignment="1">
      <alignment horizontal="center" vertical="center"/>
    </xf>
    <xf numFmtId="173" fontId="27" fillId="18" borderId="10" xfId="0" applyNumberFormat="1" applyFont="1" applyFill="1" applyBorder="1" applyAlignment="1">
      <alignment horizontal="center" vertical="center"/>
    </xf>
    <xf numFmtId="172" fontId="19" fillId="18" borderId="10" xfId="0" applyNumberFormat="1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vertical="center"/>
    </xf>
    <xf numFmtId="0" fontId="27" fillId="18" borderId="10" xfId="0" applyFont="1" applyFill="1" applyBorder="1" applyAlignment="1">
      <alignment horizontal="center" vertical="center"/>
    </xf>
    <xf numFmtId="172" fontId="27" fillId="18" borderId="10" xfId="0" applyNumberFormat="1" applyFont="1" applyFill="1" applyBorder="1" applyAlignment="1">
      <alignment vertical="center"/>
    </xf>
    <xf numFmtId="172" fontId="19" fillId="18" borderId="10" xfId="0" applyNumberFormat="1" applyFont="1" applyFill="1" applyBorder="1" applyAlignment="1">
      <alignment vertical="center"/>
    </xf>
    <xf numFmtId="172" fontId="28" fillId="18" borderId="10" xfId="0" applyNumberFormat="1" applyFont="1" applyFill="1" applyBorder="1" applyAlignment="1">
      <alignment horizontal="left" vertical="center" wrapText="1"/>
    </xf>
    <xf numFmtId="172" fontId="19" fillId="18" borderId="10" xfId="0" applyNumberFormat="1" applyFont="1" applyFill="1" applyBorder="1" applyAlignment="1">
      <alignment vertical="center" wrapText="1"/>
    </xf>
    <xf numFmtId="173" fontId="19" fillId="18" borderId="10" xfId="57" applyNumberFormat="1" applyFont="1" applyFill="1" applyBorder="1" applyAlignment="1">
      <alignment horizontal="center" vertical="center" wrapText="1"/>
    </xf>
    <xf numFmtId="0" fontId="27" fillId="18" borderId="10" xfId="0" applyNumberFormat="1" applyFont="1" applyFill="1" applyBorder="1" applyAlignment="1">
      <alignment horizontal="center" vertical="center" wrapText="1"/>
    </xf>
    <xf numFmtId="0" fontId="27" fillId="18" borderId="10" xfId="0" applyNumberFormat="1" applyFont="1" applyFill="1" applyBorder="1" applyAlignment="1">
      <alignment horizontal="center" wrapText="1"/>
    </xf>
    <xf numFmtId="0" fontId="27" fillId="18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172" fontId="27" fillId="0" borderId="10" xfId="0" applyNumberFormat="1" applyFont="1" applyFill="1" applyBorder="1" applyAlignment="1">
      <alignment horizontal="center" vertical="center" wrapText="1"/>
    </xf>
    <xf numFmtId="172" fontId="19" fillId="18" borderId="10" xfId="0" applyNumberFormat="1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18" borderId="0" xfId="0" applyFont="1" applyFill="1" applyAlignment="1">
      <alignment horizontal="right"/>
    </xf>
    <xf numFmtId="0" fontId="27" fillId="18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181" fontId="27" fillId="18" borderId="10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0" fontId="23" fillId="18" borderId="0" xfId="0" applyFont="1" applyFill="1" applyAlignment="1">
      <alignment horizontal="center"/>
    </xf>
    <xf numFmtId="0" fontId="27" fillId="18" borderId="12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 wrapText="1"/>
    </xf>
    <xf numFmtId="0" fontId="27" fillId="18" borderId="14" xfId="0" applyFont="1" applyFill="1" applyBorder="1" applyAlignment="1">
      <alignment horizontal="center" vertical="center" wrapText="1"/>
    </xf>
    <xf numFmtId="181" fontId="27" fillId="18" borderId="12" xfId="0" applyNumberFormat="1" applyFont="1" applyFill="1" applyBorder="1" applyAlignment="1">
      <alignment horizontal="center" vertical="center" wrapText="1"/>
    </xf>
    <xf numFmtId="181" fontId="27" fillId="18" borderId="13" xfId="0" applyNumberFormat="1" applyFont="1" applyFill="1" applyBorder="1" applyAlignment="1">
      <alignment horizontal="center" vertical="center" wrapText="1"/>
    </xf>
    <xf numFmtId="181" fontId="27" fillId="18" borderId="14" xfId="0" applyNumberFormat="1" applyFont="1" applyFill="1" applyBorder="1" applyAlignment="1">
      <alignment horizontal="center" vertical="center" wrapText="1"/>
    </xf>
    <xf numFmtId="172" fontId="27" fillId="18" borderId="10" xfId="0" applyNumberFormat="1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24"/>
  <sheetViews>
    <sheetView tabSelected="1" view="pageBreakPreview" zoomScale="60" workbookViewId="0" topLeftCell="A4">
      <selection activeCell="A5" sqref="A5:H5"/>
    </sheetView>
  </sheetViews>
  <sheetFormatPr defaultColWidth="9.00390625" defaultRowHeight="12.75"/>
  <cols>
    <col min="1" max="1" width="24.625" style="4" customWidth="1"/>
    <col min="2" max="2" width="47.75390625" style="5" customWidth="1"/>
    <col min="3" max="3" width="23.125" style="4" customWidth="1"/>
    <col min="4" max="4" width="17.875" style="4" customWidth="1"/>
    <col min="5" max="5" width="15.125" style="6" customWidth="1"/>
    <col min="6" max="6" width="19.625" style="6" customWidth="1"/>
    <col min="7" max="7" width="15.00390625" style="7" customWidth="1"/>
    <col min="8" max="8" width="55.375" style="18" customWidth="1"/>
    <col min="9" max="16384" width="9.125" style="4" customWidth="1"/>
  </cols>
  <sheetData>
    <row r="1" ht="14.25" customHeight="1" hidden="1"/>
    <row r="2" ht="14.25" customHeight="1" hidden="1"/>
    <row r="3" ht="15" customHeight="1" hidden="1"/>
    <row r="4" spans="5:7" ht="2.25" customHeight="1">
      <c r="E4" s="53"/>
      <c r="F4" s="53"/>
      <c r="G4" s="53"/>
    </row>
    <row r="5" spans="1:8" s="3" customFormat="1" ht="15.75" customHeight="1">
      <c r="A5" s="60" t="s">
        <v>85</v>
      </c>
      <c r="B5" s="60"/>
      <c r="C5" s="60"/>
      <c r="D5" s="60"/>
      <c r="E5" s="60"/>
      <c r="F5" s="60"/>
      <c r="G5" s="60"/>
      <c r="H5" s="60"/>
    </row>
    <row r="6" spans="5:8" ht="15" customHeight="1">
      <c r="E6" s="20"/>
      <c r="F6" s="20"/>
      <c r="G6" s="21"/>
      <c r="H6" s="19" t="s">
        <v>12</v>
      </c>
    </row>
    <row r="7" spans="1:8" s="9" customFormat="1" ht="42" customHeight="1">
      <c r="A7" s="61" t="s">
        <v>13</v>
      </c>
      <c r="B7" s="61" t="s">
        <v>9</v>
      </c>
      <c r="C7" s="67" t="s">
        <v>86</v>
      </c>
      <c r="D7" s="67" t="s">
        <v>105</v>
      </c>
      <c r="E7" s="54" t="s">
        <v>87</v>
      </c>
      <c r="F7" s="64" t="s">
        <v>83</v>
      </c>
      <c r="G7" s="56" t="s">
        <v>84</v>
      </c>
      <c r="H7" s="57" t="s">
        <v>29</v>
      </c>
    </row>
    <row r="8" spans="1:8" s="9" customFormat="1" ht="46.5" customHeight="1">
      <c r="A8" s="62"/>
      <c r="B8" s="62"/>
      <c r="C8" s="67"/>
      <c r="D8" s="67"/>
      <c r="E8" s="55"/>
      <c r="F8" s="65"/>
      <c r="G8" s="56"/>
      <c r="H8" s="58"/>
    </row>
    <row r="9" spans="1:8" s="9" customFormat="1" ht="25.5" customHeight="1">
      <c r="A9" s="62"/>
      <c r="B9" s="62"/>
      <c r="C9" s="67"/>
      <c r="D9" s="67"/>
      <c r="E9" s="55"/>
      <c r="F9" s="65"/>
      <c r="G9" s="56"/>
      <c r="H9" s="58"/>
    </row>
    <row r="10" spans="1:8" s="9" customFormat="1" ht="3.75" customHeight="1">
      <c r="A10" s="63"/>
      <c r="B10" s="63"/>
      <c r="C10" s="67"/>
      <c r="D10" s="67"/>
      <c r="E10" s="55"/>
      <c r="F10" s="66"/>
      <c r="G10" s="56"/>
      <c r="H10" s="59"/>
    </row>
    <row r="11" spans="1:8" s="11" customFormat="1" ht="16.5" customHeight="1">
      <c r="A11" s="43">
        <v>1</v>
      </c>
      <c r="B11" s="44">
        <v>2</v>
      </c>
      <c r="C11" s="44">
        <v>3</v>
      </c>
      <c r="D11" s="45">
        <v>4</v>
      </c>
      <c r="E11" s="45">
        <v>5</v>
      </c>
      <c r="F11" s="45">
        <v>6</v>
      </c>
      <c r="G11" s="46">
        <v>7</v>
      </c>
      <c r="H11" s="45">
        <v>8</v>
      </c>
    </row>
    <row r="12" spans="1:8" s="2" customFormat="1" ht="33.75" customHeight="1">
      <c r="A12" s="33" t="s">
        <v>37</v>
      </c>
      <c r="B12" s="22" t="s">
        <v>10</v>
      </c>
      <c r="C12" s="23">
        <f>C13+C16+C20+C23+C27+C30+C31+C33+C34+C35+C36+C37+C38+C39</f>
        <v>33756168.4</v>
      </c>
      <c r="D12" s="23">
        <f>D13+D16+D20+D23+D27+D30+D31+D33+D34+D35+D36+D37+D38+D39</f>
        <v>38414737.2</v>
      </c>
      <c r="E12" s="23">
        <f>E13+E16+E20+E23+E27+E30+E31+E33+E34+E35+E36+E37+E38+E39</f>
        <v>38290822.00000001</v>
      </c>
      <c r="F12" s="23">
        <f>E12/C12*100</f>
        <v>113.43355545056473</v>
      </c>
      <c r="G12" s="24">
        <f>E12/D12*100</f>
        <v>99.67742796376596</v>
      </c>
      <c r="H12" s="47" t="s">
        <v>16</v>
      </c>
    </row>
    <row r="13" spans="1:8" s="2" customFormat="1" ht="20.25" customHeight="1">
      <c r="A13" s="33" t="s">
        <v>36</v>
      </c>
      <c r="B13" s="22" t="s">
        <v>34</v>
      </c>
      <c r="C13" s="23">
        <f>C14+C15</f>
        <v>22437258.3</v>
      </c>
      <c r="D13" s="23">
        <f>D14+D15</f>
        <v>25291479.8</v>
      </c>
      <c r="E13" s="23">
        <f>E14+E15</f>
        <v>25088337.1</v>
      </c>
      <c r="F13" s="23">
        <f aca="true" t="shared" si="0" ref="F13:F76">E13/C13*100</f>
        <v>111.81552025899705</v>
      </c>
      <c r="G13" s="24">
        <f aca="true" t="shared" si="1" ref="G13:G76">E13/D13*100</f>
        <v>99.19679393374207</v>
      </c>
      <c r="H13" s="47" t="s">
        <v>16</v>
      </c>
    </row>
    <row r="14" spans="1:8" s="1" customFormat="1" ht="66" customHeight="1">
      <c r="A14" s="39" t="s">
        <v>31</v>
      </c>
      <c r="B14" s="25" t="s">
        <v>0</v>
      </c>
      <c r="C14" s="26">
        <v>8160411.2</v>
      </c>
      <c r="D14" s="26">
        <v>10301895.3</v>
      </c>
      <c r="E14" s="27">
        <v>10233567.6</v>
      </c>
      <c r="F14" s="26">
        <f t="shared" si="0"/>
        <v>125.40504821619774</v>
      </c>
      <c r="G14" s="42">
        <f t="shared" si="1"/>
        <v>99.3367463169617</v>
      </c>
      <c r="H14" s="28" t="s">
        <v>88</v>
      </c>
    </row>
    <row r="15" spans="1:8" s="1" customFormat="1" ht="53.25" customHeight="1">
      <c r="A15" s="39" t="s">
        <v>32</v>
      </c>
      <c r="B15" s="25" t="s">
        <v>1</v>
      </c>
      <c r="C15" s="26">
        <v>14276847.1</v>
      </c>
      <c r="D15" s="26">
        <v>14989584.5</v>
      </c>
      <c r="E15" s="27">
        <v>14854769.5</v>
      </c>
      <c r="F15" s="26">
        <f t="shared" si="0"/>
        <v>104.04796938674225</v>
      </c>
      <c r="G15" s="42">
        <f t="shared" si="1"/>
        <v>99.10060882608187</v>
      </c>
      <c r="H15" s="29" t="s">
        <v>89</v>
      </c>
    </row>
    <row r="16" spans="1:8" s="2" customFormat="1" ht="47.25" customHeight="1">
      <c r="A16" s="33" t="s">
        <v>33</v>
      </c>
      <c r="B16" s="22" t="s">
        <v>35</v>
      </c>
      <c r="C16" s="23">
        <f>C17</f>
        <v>3252325.5</v>
      </c>
      <c r="D16" s="23">
        <f>D17</f>
        <v>3498366.0999999996</v>
      </c>
      <c r="E16" s="23">
        <f>E17</f>
        <v>3537461.3</v>
      </c>
      <c r="F16" s="23">
        <f t="shared" si="0"/>
        <v>108.76713600775814</v>
      </c>
      <c r="G16" s="24">
        <f t="shared" si="1"/>
        <v>101.11752740800912</v>
      </c>
      <c r="H16" s="47" t="s">
        <v>16</v>
      </c>
    </row>
    <row r="17" spans="1:8" s="1" customFormat="1" ht="73.5" customHeight="1">
      <c r="A17" s="39" t="s">
        <v>39</v>
      </c>
      <c r="B17" s="25" t="s">
        <v>38</v>
      </c>
      <c r="C17" s="26">
        <f>C18+C19</f>
        <v>3252325.5</v>
      </c>
      <c r="D17" s="26">
        <f>D18+D19</f>
        <v>3498366.0999999996</v>
      </c>
      <c r="E17" s="26">
        <f>E18+E19</f>
        <v>3537461.3</v>
      </c>
      <c r="F17" s="26">
        <f t="shared" si="0"/>
        <v>108.76713600775814</v>
      </c>
      <c r="G17" s="42">
        <f t="shared" si="1"/>
        <v>101.11752740800912</v>
      </c>
      <c r="H17" s="29" t="s">
        <v>90</v>
      </c>
    </row>
    <row r="18" spans="1:8" s="1" customFormat="1" ht="16.5" customHeight="1">
      <c r="A18" s="39"/>
      <c r="B18" s="40" t="s">
        <v>72</v>
      </c>
      <c r="C18" s="26">
        <v>863955</v>
      </c>
      <c r="D18" s="26">
        <v>820538.7</v>
      </c>
      <c r="E18" s="27">
        <v>868755.4</v>
      </c>
      <c r="F18" s="26">
        <f t="shared" si="0"/>
        <v>100.55563079095555</v>
      </c>
      <c r="G18" s="42">
        <f t="shared" si="1"/>
        <v>105.87622497269173</v>
      </c>
      <c r="H18" s="48" t="s">
        <v>16</v>
      </c>
    </row>
    <row r="19" spans="1:8" s="1" customFormat="1" ht="15.75" customHeight="1">
      <c r="A19" s="39"/>
      <c r="B19" s="40" t="s">
        <v>73</v>
      </c>
      <c r="C19" s="26">
        <v>2388370.5</v>
      </c>
      <c r="D19" s="26">
        <v>2677827.4</v>
      </c>
      <c r="E19" s="27">
        <v>2668705.9</v>
      </c>
      <c r="F19" s="26">
        <f t="shared" si="0"/>
        <v>111.73751727380655</v>
      </c>
      <c r="G19" s="42">
        <f t="shared" si="1"/>
        <v>99.65936938280637</v>
      </c>
      <c r="H19" s="48" t="s">
        <v>16</v>
      </c>
    </row>
    <row r="20" spans="1:8" s="2" customFormat="1" ht="20.25" customHeight="1">
      <c r="A20" s="38" t="s">
        <v>41</v>
      </c>
      <c r="B20" s="22" t="s">
        <v>40</v>
      </c>
      <c r="C20" s="23">
        <f>C21+C22</f>
        <v>1573716</v>
      </c>
      <c r="D20" s="23">
        <f>D21+D22</f>
        <v>1700345.2</v>
      </c>
      <c r="E20" s="23">
        <f>E21+E22</f>
        <v>1734324.5</v>
      </c>
      <c r="F20" s="23">
        <f t="shared" si="0"/>
        <v>110.2056851426814</v>
      </c>
      <c r="G20" s="24">
        <f t="shared" si="1"/>
        <v>101.99837656494692</v>
      </c>
      <c r="H20" s="47" t="s">
        <v>16</v>
      </c>
    </row>
    <row r="21" spans="1:8" s="1" customFormat="1" ht="49.5" customHeight="1">
      <c r="A21" s="39" t="s">
        <v>42</v>
      </c>
      <c r="B21" s="25" t="s">
        <v>7</v>
      </c>
      <c r="C21" s="26">
        <v>1573716</v>
      </c>
      <c r="D21" s="26">
        <v>1700345.2</v>
      </c>
      <c r="E21" s="27">
        <v>1734326.8</v>
      </c>
      <c r="F21" s="26">
        <f t="shared" si="0"/>
        <v>110.20583129357522</v>
      </c>
      <c r="G21" s="42">
        <f t="shared" si="1"/>
        <v>101.9985118315975</v>
      </c>
      <c r="H21" s="29" t="s">
        <v>91</v>
      </c>
    </row>
    <row r="22" spans="1:8" s="1" customFormat="1" ht="30" customHeight="1">
      <c r="A22" s="39" t="s">
        <v>43</v>
      </c>
      <c r="B22" s="25" t="s">
        <v>8</v>
      </c>
      <c r="C22" s="26">
        <v>0</v>
      </c>
      <c r="D22" s="26">
        <v>0</v>
      </c>
      <c r="E22" s="27">
        <v>-2.3</v>
      </c>
      <c r="F22" s="26" t="s">
        <v>16</v>
      </c>
      <c r="G22" s="42" t="s">
        <v>16</v>
      </c>
      <c r="H22" s="29" t="s">
        <v>92</v>
      </c>
    </row>
    <row r="23" spans="1:8" s="2" customFormat="1" ht="15" customHeight="1">
      <c r="A23" s="38" t="s">
        <v>45</v>
      </c>
      <c r="B23" s="22" t="s">
        <v>44</v>
      </c>
      <c r="C23" s="23">
        <f>C24+C25+C26</f>
        <v>4498991.4</v>
      </c>
      <c r="D23" s="23">
        <f>D24+D25+D26</f>
        <v>5531808.2</v>
      </c>
      <c r="E23" s="23">
        <f>E24+E25+E26</f>
        <v>5628668.3</v>
      </c>
      <c r="F23" s="23">
        <f t="shared" si="0"/>
        <v>125.10955900026836</v>
      </c>
      <c r="G23" s="24">
        <f t="shared" si="1"/>
        <v>101.75096634767633</v>
      </c>
      <c r="H23" s="47" t="s">
        <v>16</v>
      </c>
    </row>
    <row r="24" spans="1:8" s="1" customFormat="1" ht="65.25" customHeight="1">
      <c r="A24" s="39" t="s">
        <v>46</v>
      </c>
      <c r="B24" s="30" t="s">
        <v>5</v>
      </c>
      <c r="C24" s="26">
        <v>3903986</v>
      </c>
      <c r="D24" s="26">
        <v>4934494</v>
      </c>
      <c r="E24" s="27">
        <v>4995196.7</v>
      </c>
      <c r="F24" s="26">
        <f t="shared" si="0"/>
        <v>127.9511939848145</v>
      </c>
      <c r="G24" s="42">
        <f t="shared" si="1"/>
        <v>101.23017071253912</v>
      </c>
      <c r="H24" s="31" t="s">
        <v>102</v>
      </c>
    </row>
    <row r="25" spans="1:8" s="1" customFormat="1" ht="53.25" customHeight="1">
      <c r="A25" s="39" t="s">
        <v>47</v>
      </c>
      <c r="B25" s="30" t="s">
        <v>2</v>
      </c>
      <c r="C25" s="26">
        <v>592821.4</v>
      </c>
      <c r="D25" s="26">
        <v>594878.2</v>
      </c>
      <c r="E25" s="27">
        <v>631042.6</v>
      </c>
      <c r="F25" s="26">
        <f t="shared" si="0"/>
        <v>106.44733810216702</v>
      </c>
      <c r="G25" s="42">
        <f t="shared" si="1"/>
        <v>106.07929488759211</v>
      </c>
      <c r="H25" s="29" t="s">
        <v>93</v>
      </c>
    </row>
    <row r="26" spans="1:8" s="1" customFormat="1" ht="23.25" customHeight="1">
      <c r="A26" s="39" t="s">
        <v>48</v>
      </c>
      <c r="B26" s="30" t="s">
        <v>6</v>
      </c>
      <c r="C26" s="26">
        <v>2184</v>
      </c>
      <c r="D26" s="26">
        <v>2436</v>
      </c>
      <c r="E26" s="27">
        <v>2429</v>
      </c>
      <c r="F26" s="26">
        <f t="shared" si="0"/>
        <v>111.21794871794873</v>
      </c>
      <c r="G26" s="42">
        <f t="shared" si="1"/>
        <v>99.71264367816092</v>
      </c>
      <c r="H26" s="68" t="s">
        <v>16</v>
      </c>
    </row>
    <row r="27" spans="1:8" s="2" customFormat="1" ht="53.25" customHeight="1">
      <c r="A27" s="38" t="s">
        <v>50</v>
      </c>
      <c r="B27" s="32" t="s">
        <v>49</v>
      </c>
      <c r="C27" s="23">
        <f>C28+C29</f>
        <v>1049831.9</v>
      </c>
      <c r="D27" s="23">
        <f>D28+D29</f>
        <v>1294449.1</v>
      </c>
      <c r="E27" s="23">
        <f>E28+E29</f>
        <v>1326006.5999999999</v>
      </c>
      <c r="F27" s="23">
        <f t="shared" si="0"/>
        <v>126.30656393656928</v>
      </c>
      <c r="G27" s="24">
        <f t="shared" si="1"/>
        <v>102.43790968683125</v>
      </c>
      <c r="H27" s="47" t="s">
        <v>16</v>
      </c>
    </row>
    <row r="28" spans="1:8" s="1" customFormat="1" ht="66.75" customHeight="1">
      <c r="A28" s="39" t="s">
        <v>51</v>
      </c>
      <c r="B28" s="30" t="s">
        <v>3</v>
      </c>
      <c r="C28" s="26">
        <v>1038044.9</v>
      </c>
      <c r="D28" s="26">
        <v>1277161</v>
      </c>
      <c r="E28" s="27">
        <v>1313328.7</v>
      </c>
      <c r="F28" s="26">
        <f t="shared" si="0"/>
        <v>126.51945017021902</v>
      </c>
      <c r="G28" s="42">
        <f t="shared" si="1"/>
        <v>102.83188258958738</v>
      </c>
      <c r="H28" s="29" t="s">
        <v>94</v>
      </c>
    </row>
    <row r="29" spans="1:8" s="1" customFormat="1" ht="57" customHeight="1">
      <c r="A29" s="39" t="s">
        <v>52</v>
      </c>
      <c r="B29" s="30" t="s">
        <v>4</v>
      </c>
      <c r="C29" s="26">
        <v>11787</v>
      </c>
      <c r="D29" s="26">
        <v>17288.1</v>
      </c>
      <c r="E29" s="27">
        <v>12677.9</v>
      </c>
      <c r="F29" s="26">
        <f t="shared" si="0"/>
        <v>107.55832697039112</v>
      </c>
      <c r="G29" s="42">
        <f t="shared" si="1"/>
        <v>73.33310196030797</v>
      </c>
      <c r="H29" s="29" t="s">
        <v>95</v>
      </c>
    </row>
    <row r="30" spans="1:8" s="2" customFormat="1" ht="50.25" customHeight="1">
      <c r="A30" s="38" t="s">
        <v>54</v>
      </c>
      <c r="B30" s="32" t="s">
        <v>53</v>
      </c>
      <c r="C30" s="23">
        <v>120797.5</v>
      </c>
      <c r="D30" s="23">
        <v>120763.5</v>
      </c>
      <c r="E30" s="23">
        <v>119335.3</v>
      </c>
      <c r="F30" s="23">
        <f t="shared" si="0"/>
        <v>98.78954448560607</v>
      </c>
      <c r="G30" s="24">
        <f t="shared" si="1"/>
        <v>98.81735789373445</v>
      </c>
      <c r="H30" s="49" t="s">
        <v>16</v>
      </c>
    </row>
    <row r="31" spans="1:8" s="2" customFormat="1" ht="51.75" customHeight="1">
      <c r="A31" s="38" t="s">
        <v>56</v>
      </c>
      <c r="B31" s="32" t="s">
        <v>55</v>
      </c>
      <c r="C31" s="23">
        <v>20</v>
      </c>
      <c r="D31" s="23">
        <v>20</v>
      </c>
      <c r="E31" s="23">
        <v>7.9</v>
      </c>
      <c r="F31" s="23">
        <f t="shared" si="0"/>
        <v>39.5</v>
      </c>
      <c r="G31" s="24">
        <f t="shared" si="1"/>
        <v>39.5</v>
      </c>
      <c r="H31" s="29" t="s">
        <v>96</v>
      </c>
    </row>
    <row r="32" spans="1:8" s="2" customFormat="1" ht="24.75" customHeight="1">
      <c r="A32" s="38"/>
      <c r="B32" s="32" t="s">
        <v>57</v>
      </c>
      <c r="C32" s="23">
        <f>SUM(C33:C39)</f>
        <v>823227.8</v>
      </c>
      <c r="D32" s="23">
        <f>SUM(D33:D39)</f>
        <v>977505.3</v>
      </c>
      <c r="E32" s="23">
        <f>SUM(E33:E39)</f>
        <v>856681</v>
      </c>
      <c r="F32" s="23">
        <f t="shared" si="0"/>
        <v>104.0636625731055</v>
      </c>
      <c r="G32" s="24">
        <f t="shared" si="1"/>
        <v>87.63952481894471</v>
      </c>
      <c r="H32" s="47" t="s">
        <v>16</v>
      </c>
    </row>
    <row r="33" spans="1:8" s="1" customFormat="1" ht="98.25" customHeight="1">
      <c r="A33" s="39" t="s">
        <v>59</v>
      </c>
      <c r="B33" s="25" t="s">
        <v>58</v>
      </c>
      <c r="C33" s="26">
        <v>19844.4</v>
      </c>
      <c r="D33" s="26">
        <v>32178.7</v>
      </c>
      <c r="E33" s="26">
        <v>29218.1</v>
      </c>
      <c r="F33" s="26">
        <f t="shared" si="0"/>
        <v>147.23599604926326</v>
      </c>
      <c r="G33" s="42">
        <f t="shared" si="1"/>
        <v>90.79950401973976</v>
      </c>
      <c r="H33" s="29" t="s">
        <v>103</v>
      </c>
    </row>
    <row r="34" spans="1:8" s="1" customFormat="1" ht="39" customHeight="1">
      <c r="A34" s="39" t="s">
        <v>61</v>
      </c>
      <c r="B34" s="25" t="s">
        <v>60</v>
      </c>
      <c r="C34" s="26">
        <v>230439</v>
      </c>
      <c r="D34" s="26">
        <v>240509</v>
      </c>
      <c r="E34" s="26">
        <v>235032.1</v>
      </c>
      <c r="F34" s="26">
        <f t="shared" si="0"/>
        <v>101.99319559623154</v>
      </c>
      <c r="G34" s="42">
        <f t="shared" si="1"/>
        <v>97.72278792061836</v>
      </c>
      <c r="H34" s="29" t="s">
        <v>97</v>
      </c>
    </row>
    <row r="35" spans="1:8" s="1" customFormat="1" ht="54" customHeight="1">
      <c r="A35" s="39" t="s">
        <v>63</v>
      </c>
      <c r="B35" s="25" t="s">
        <v>62</v>
      </c>
      <c r="C35" s="26">
        <v>49126.4</v>
      </c>
      <c r="D35" s="26">
        <v>279433.7</v>
      </c>
      <c r="E35" s="26">
        <v>113131.1</v>
      </c>
      <c r="F35" s="26">
        <f t="shared" si="0"/>
        <v>230.28575267066182</v>
      </c>
      <c r="G35" s="42">
        <f t="shared" si="1"/>
        <v>40.48584691109197</v>
      </c>
      <c r="H35" s="29" t="s">
        <v>98</v>
      </c>
    </row>
    <row r="36" spans="1:8" s="1" customFormat="1" ht="66" customHeight="1">
      <c r="A36" s="39" t="s">
        <v>65</v>
      </c>
      <c r="B36" s="25" t="s">
        <v>64</v>
      </c>
      <c r="C36" s="26">
        <v>1000</v>
      </c>
      <c r="D36" s="26">
        <v>9991</v>
      </c>
      <c r="E36" s="26">
        <v>10117.8</v>
      </c>
      <c r="F36" s="26">
        <f>E36/C36*100</f>
        <v>1011.7799999999999</v>
      </c>
      <c r="G36" s="42">
        <f t="shared" si="1"/>
        <v>101.26914222800521</v>
      </c>
      <c r="H36" s="29" t="s">
        <v>99</v>
      </c>
    </row>
    <row r="37" spans="1:8" s="1" customFormat="1" ht="47.25">
      <c r="A37" s="39" t="s">
        <v>67</v>
      </c>
      <c r="B37" s="25" t="s">
        <v>66</v>
      </c>
      <c r="C37" s="26">
        <v>1484</v>
      </c>
      <c r="D37" s="26">
        <v>1484</v>
      </c>
      <c r="E37" s="26">
        <v>1285</v>
      </c>
      <c r="F37" s="26">
        <f t="shared" si="0"/>
        <v>86.59029649595688</v>
      </c>
      <c r="G37" s="42">
        <f t="shared" si="1"/>
        <v>86.59029649595688</v>
      </c>
      <c r="H37" s="29" t="s">
        <v>100</v>
      </c>
    </row>
    <row r="38" spans="1:8" s="1" customFormat="1" ht="69.75" customHeight="1">
      <c r="A38" s="39" t="s">
        <v>69</v>
      </c>
      <c r="B38" s="25" t="s">
        <v>68</v>
      </c>
      <c r="C38" s="26">
        <v>521334</v>
      </c>
      <c r="D38" s="26">
        <v>413895.4</v>
      </c>
      <c r="E38" s="26">
        <v>467668.7</v>
      </c>
      <c r="F38" s="26">
        <f t="shared" si="0"/>
        <v>89.70615766476003</v>
      </c>
      <c r="G38" s="42">
        <f t="shared" si="1"/>
        <v>112.99200232715802</v>
      </c>
      <c r="H38" s="29" t="s">
        <v>101</v>
      </c>
    </row>
    <row r="39" spans="1:8" s="1" customFormat="1" ht="15.75">
      <c r="A39" s="39" t="s">
        <v>71</v>
      </c>
      <c r="B39" s="25" t="s">
        <v>70</v>
      </c>
      <c r="C39" s="26">
        <v>0</v>
      </c>
      <c r="D39" s="26">
        <v>13.5</v>
      </c>
      <c r="E39" s="26">
        <v>228.2</v>
      </c>
      <c r="F39" s="26" t="s">
        <v>16</v>
      </c>
      <c r="G39" s="42">
        <f t="shared" si="1"/>
        <v>1690.3703703703702</v>
      </c>
      <c r="H39" s="49" t="s">
        <v>16</v>
      </c>
    </row>
    <row r="40" spans="1:8" s="13" customFormat="1" ht="37.5" customHeight="1" hidden="1">
      <c r="A40" s="33" t="s">
        <v>14</v>
      </c>
      <c r="B40" s="22" t="s">
        <v>15</v>
      </c>
      <c r="C40" s="23">
        <v>16507537.4</v>
      </c>
      <c r="D40" s="23">
        <v>18436262.6</v>
      </c>
      <c r="E40" s="23">
        <v>18162131</v>
      </c>
      <c r="F40" s="23">
        <f t="shared" si="0"/>
        <v>110.02326125276565</v>
      </c>
      <c r="G40" s="24">
        <f t="shared" si="1"/>
        <v>98.51308475070212</v>
      </c>
      <c r="H40" s="49" t="s">
        <v>27</v>
      </c>
    </row>
    <row r="41" spans="1:8" s="14" customFormat="1" ht="51.75" customHeight="1" hidden="1">
      <c r="A41" s="33" t="s">
        <v>17</v>
      </c>
      <c r="B41" s="22" t="s">
        <v>80</v>
      </c>
      <c r="C41" s="34">
        <v>16507537.4</v>
      </c>
      <c r="D41" s="34">
        <v>18238552.1</v>
      </c>
      <c r="E41" s="34">
        <v>18126697.4</v>
      </c>
      <c r="F41" s="23">
        <f t="shared" si="0"/>
        <v>109.80861021705151</v>
      </c>
      <c r="G41" s="24">
        <f t="shared" si="1"/>
        <v>99.38671283012644</v>
      </c>
      <c r="H41" s="49" t="s">
        <v>27</v>
      </c>
    </row>
    <row r="42" spans="1:8" s="14" customFormat="1" ht="36" customHeight="1" hidden="1">
      <c r="A42" s="35" t="s">
        <v>18</v>
      </c>
      <c r="B42" s="25" t="s">
        <v>19</v>
      </c>
      <c r="C42" s="27">
        <v>12110348.7</v>
      </c>
      <c r="D42" s="27">
        <v>12265353.2</v>
      </c>
      <c r="E42" s="27">
        <v>12265353.2</v>
      </c>
      <c r="F42" s="23">
        <f t="shared" si="0"/>
        <v>101.27993424334676</v>
      </c>
      <c r="G42" s="24">
        <f t="shared" si="1"/>
        <v>100</v>
      </c>
      <c r="H42" s="49" t="s">
        <v>27</v>
      </c>
    </row>
    <row r="43" spans="1:8" s="14" customFormat="1" ht="33" customHeight="1" hidden="1">
      <c r="A43" s="35" t="s">
        <v>20</v>
      </c>
      <c r="B43" s="25" t="s">
        <v>21</v>
      </c>
      <c r="C43" s="27">
        <v>11632023.1</v>
      </c>
      <c r="D43" s="27">
        <v>11632023.12</v>
      </c>
      <c r="E43" s="27">
        <v>11632023.1</v>
      </c>
      <c r="F43" s="23">
        <f t="shared" si="0"/>
        <v>100</v>
      </c>
      <c r="G43" s="24">
        <f t="shared" si="1"/>
        <v>99.99999982806087</v>
      </c>
      <c r="H43" s="49" t="s">
        <v>27</v>
      </c>
    </row>
    <row r="44" spans="1:8" s="14" customFormat="1" ht="46.5" customHeight="1" hidden="1">
      <c r="A44" s="35" t="s">
        <v>22</v>
      </c>
      <c r="B44" s="25" t="s">
        <v>23</v>
      </c>
      <c r="C44" s="26">
        <v>1403375.7</v>
      </c>
      <c r="D44" s="26">
        <v>1983720.4</v>
      </c>
      <c r="E44" s="27">
        <v>1728980.1</v>
      </c>
      <c r="F44" s="23">
        <f t="shared" si="0"/>
        <v>123.20151332248379</v>
      </c>
      <c r="G44" s="24">
        <f t="shared" si="1"/>
        <v>87.15845741163926</v>
      </c>
      <c r="H44" s="49" t="s">
        <v>28</v>
      </c>
    </row>
    <row r="45" spans="1:8" s="13" customFormat="1" ht="31.5" customHeight="1" hidden="1">
      <c r="A45" s="35" t="s">
        <v>24</v>
      </c>
      <c r="B45" s="25" t="s">
        <v>25</v>
      </c>
      <c r="C45" s="26">
        <v>2887476.3</v>
      </c>
      <c r="D45" s="26">
        <v>3258471.3</v>
      </c>
      <c r="E45" s="27">
        <v>3327156.6</v>
      </c>
      <c r="F45" s="23">
        <f t="shared" si="0"/>
        <v>115.22714835789303</v>
      </c>
      <c r="G45" s="24">
        <f t="shared" si="1"/>
        <v>102.10789949262404</v>
      </c>
      <c r="H45" s="49" t="s">
        <v>27</v>
      </c>
    </row>
    <row r="46" spans="1:8" s="13" customFormat="1" ht="35.25" customHeight="1" hidden="1">
      <c r="A46" s="35" t="s">
        <v>26</v>
      </c>
      <c r="B46" s="25" t="s">
        <v>11</v>
      </c>
      <c r="C46" s="26">
        <v>106336.7</v>
      </c>
      <c r="D46" s="26">
        <v>730933.4</v>
      </c>
      <c r="E46" s="27">
        <v>805009</v>
      </c>
      <c r="F46" s="23">
        <f t="shared" si="0"/>
        <v>757.0377865779171</v>
      </c>
      <c r="G46" s="24">
        <f t="shared" si="1"/>
        <v>110.13438433652094</v>
      </c>
      <c r="H46" s="49" t="s">
        <v>28</v>
      </c>
    </row>
    <row r="47" spans="1:8" s="13" customFormat="1" ht="48" customHeight="1" hidden="1">
      <c r="A47" s="33" t="s">
        <v>82</v>
      </c>
      <c r="B47" s="22" t="s">
        <v>81</v>
      </c>
      <c r="C47" s="23">
        <v>0</v>
      </c>
      <c r="D47" s="23">
        <v>181685.1</v>
      </c>
      <c r="E47" s="34">
        <v>48375</v>
      </c>
      <c r="F47" s="23" t="e">
        <f t="shared" si="0"/>
        <v>#DIV/0!</v>
      </c>
      <c r="G47" s="24">
        <f t="shared" si="1"/>
        <v>26.62573870944838</v>
      </c>
      <c r="H47" s="49" t="s">
        <v>28</v>
      </c>
    </row>
    <row r="48" spans="1:8" s="13" customFormat="1" ht="35.25" customHeight="1" hidden="1">
      <c r="A48" s="33" t="s">
        <v>75</v>
      </c>
      <c r="B48" s="22" t="s">
        <v>74</v>
      </c>
      <c r="C48" s="23">
        <v>0</v>
      </c>
      <c r="D48" s="23">
        <v>1005</v>
      </c>
      <c r="E48" s="34">
        <v>3335</v>
      </c>
      <c r="F48" s="23" t="e">
        <f t="shared" si="0"/>
        <v>#DIV/0!</v>
      </c>
      <c r="G48" s="24">
        <f t="shared" si="1"/>
        <v>331.8407960199005</v>
      </c>
      <c r="H48" s="49" t="s">
        <v>28</v>
      </c>
    </row>
    <row r="49" spans="1:8" s="13" customFormat="1" ht="143.25" customHeight="1" hidden="1">
      <c r="A49" s="33" t="s">
        <v>77</v>
      </c>
      <c r="B49" s="22" t="s">
        <v>76</v>
      </c>
      <c r="C49" s="23">
        <v>0</v>
      </c>
      <c r="D49" s="23">
        <v>39982.3</v>
      </c>
      <c r="E49" s="34">
        <v>54738.2</v>
      </c>
      <c r="F49" s="23" t="e">
        <f t="shared" si="0"/>
        <v>#DIV/0!</v>
      </c>
      <c r="G49" s="24">
        <f t="shared" si="1"/>
        <v>136.90608094081628</v>
      </c>
      <c r="H49" s="48" t="s">
        <v>27</v>
      </c>
    </row>
    <row r="50" spans="1:8" s="13" customFormat="1" ht="78" customHeight="1" hidden="1">
      <c r="A50" s="33" t="s">
        <v>79</v>
      </c>
      <c r="B50" s="22" t="s">
        <v>78</v>
      </c>
      <c r="C50" s="23">
        <v>0</v>
      </c>
      <c r="D50" s="23">
        <v>-24961.9</v>
      </c>
      <c r="E50" s="34">
        <v>-71014.6</v>
      </c>
      <c r="F50" s="23" t="e">
        <f t="shared" si="0"/>
        <v>#DIV/0!</v>
      </c>
      <c r="G50" s="24">
        <f t="shared" si="1"/>
        <v>284.49196575581186</v>
      </c>
      <c r="H50" s="48" t="s">
        <v>27</v>
      </c>
    </row>
    <row r="51" spans="1:8" s="12" customFormat="1" ht="24" customHeight="1" hidden="1">
      <c r="A51" s="37" t="s">
        <v>30</v>
      </c>
      <c r="B51" s="36"/>
      <c r="C51" s="34">
        <f>SUM(C12+C40)</f>
        <v>50263705.8</v>
      </c>
      <c r="D51" s="34">
        <f>SUM(D12+D40)</f>
        <v>56850999.800000004</v>
      </c>
      <c r="E51" s="34">
        <f>SUM(E12+E40)</f>
        <v>56452953.00000001</v>
      </c>
      <c r="F51" s="23">
        <f t="shared" si="0"/>
        <v>112.313551302061</v>
      </c>
      <c r="G51" s="24">
        <f t="shared" si="1"/>
        <v>99.2998420407727</v>
      </c>
      <c r="H51" s="50"/>
    </row>
    <row r="52" spans="2:8" s="17" customFormat="1" ht="15.75" hidden="1">
      <c r="B52" s="15"/>
      <c r="C52" s="12"/>
      <c r="D52" s="12"/>
      <c r="E52" s="16"/>
      <c r="F52" s="23" t="e">
        <f t="shared" si="0"/>
        <v>#DIV/0!</v>
      </c>
      <c r="G52" s="24" t="e">
        <f t="shared" si="1"/>
        <v>#DIV/0!</v>
      </c>
      <c r="H52" s="51"/>
    </row>
    <row r="53" spans="2:8" s="17" customFormat="1" ht="15.75" hidden="1">
      <c r="B53" s="15"/>
      <c r="C53" s="12"/>
      <c r="D53" s="12"/>
      <c r="E53" s="16"/>
      <c r="F53" s="23" t="e">
        <f t="shared" si="0"/>
        <v>#DIV/0!</v>
      </c>
      <c r="G53" s="24" t="e">
        <f t="shared" si="1"/>
        <v>#DIV/0!</v>
      </c>
      <c r="H53" s="51"/>
    </row>
    <row r="54" spans="2:8" s="17" customFormat="1" ht="15.75" hidden="1">
      <c r="B54" s="15"/>
      <c r="C54" s="12"/>
      <c r="D54" s="12"/>
      <c r="E54" s="16"/>
      <c r="F54" s="23" t="e">
        <f t="shared" si="0"/>
        <v>#DIV/0!</v>
      </c>
      <c r="G54" s="24" t="e">
        <f t="shared" si="1"/>
        <v>#DIV/0!</v>
      </c>
      <c r="H54" s="51"/>
    </row>
    <row r="55" spans="2:8" s="17" customFormat="1" ht="15.75" hidden="1">
      <c r="B55" s="15"/>
      <c r="C55" s="12"/>
      <c r="D55" s="12"/>
      <c r="E55" s="16"/>
      <c r="F55" s="23" t="e">
        <f t="shared" si="0"/>
        <v>#DIV/0!</v>
      </c>
      <c r="G55" s="24" t="e">
        <f t="shared" si="1"/>
        <v>#DIV/0!</v>
      </c>
      <c r="H55" s="51"/>
    </row>
    <row r="56" spans="2:8" s="17" customFormat="1" ht="15.75" hidden="1">
      <c r="B56" s="15"/>
      <c r="C56" s="12"/>
      <c r="D56" s="12"/>
      <c r="E56" s="16"/>
      <c r="F56" s="23" t="e">
        <f t="shared" si="0"/>
        <v>#DIV/0!</v>
      </c>
      <c r="G56" s="24" t="e">
        <f t="shared" si="1"/>
        <v>#DIV/0!</v>
      </c>
      <c r="H56" s="51"/>
    </row>
    <row r="57" spans="2:8" s="17" customFormat="1" ht="15.75" hidden="1">
      <c r="B57" s="15"/>
      <c r="C57" s="12"/>
      <c r="D57" s="12"/>
      <c r="E57" s="16"/>
      <c r="F57" s="23" t="e">
        <f t="shared" si="0"/>
        <v>#DIV/0!</v>
      </c>
      <c r="G57" s="24" t="e">
        <f t="shared" si="1"/>
        <v>#DIV/0!</v>
      </c>
      <c r="H57" s="51"/>
    </row>
    <row r="58" spans="2:8" s="17" customFormat="1" ht="15.75" hidden="1">
      <c r="B58" s="15"/>
      <c r="C58" s="12"/>
      <c r="D58" s="12"/>
      <c r="E58" s="16"/>
      <c r="F58" s="23" t="e">
        <f t="shared" si="0"/>
        <v>#DIV/0!</v>
      </c>
      <c r="G58" s="24" t="e">
        <f t="shared" si="1"/>
        <v>#DIV/0!</v>
      </c>
      <c r="H58" s="51"/>
    </row>
    <row r="59" spans="2:8" s="17" customFormat="1" ht="15.75" hidden="1">
      <c r="B59" s="15"/>
      <c r="C59" s="12"/>
      <c r="D59" s="12"/>
      <c r="E59" s="16"/>
      <c r="F59" s="23" t="e">
        <f t="shared" si="0"/>
        <v>#DIV/0!</v>
      </c>
      <c r="G59" s="24" t="e">
        <f t="shared" si="1"/>
        <v>#DIV/0!</v>
      </c>
      <c r="H59" s="51"/>
    </row>
    <row r="60" spans="2:8" s="17" customFormat="1" ht="15.75" hidden="1">
      <c r="B60" s="15"/>
      <c r="C60" s="12"/>
      <c r="D60" s="12"/>
      <c r="E60" s="16"/>
      <c r="F60" s="23" t="e">
        <f t="shared" si="0"/>
        <v>#DIV/0!</v>
      </c>
      <c r="G60" s="24" t="e">
        <f t="shared" si="1"/>
        <v>#DIV/0!</v>
      </c>
      <c r="H60" s="51"/>
    </row>
    <row r="61" spans="2:8" s="17" customFormat="1" ht="15.75" hidden="1">
      <c r="B61" s="15"/>
      <c r="C61" s="12"/>
      <c r="D61" s="12"/>
      <c r="E61" s="16"/>
      <c r="F61" s="23" t="e">
        <f t="shared" si="0"/>
        <v>#DIV/0!</v>
      </c>
      <c r="G61" s="24" t="e">
        <f t="shared" si="1"/>
        <v>#DIV/0!</v>
      </c>
      <c r="H61" s="51"/>
    </row>
    <row r="62" spans="2:8" s="17" customFormat="1" ht="15.75" hidden="1">
      <c r="B62" s="15"/>
      <c r="C62" s="12"/>
      <c r="D62" s="12"/>
      <c r="E62" s="16"/>
      <c r="F62" s="23" t="e">
        <f t="shared" si="0"/>
        <v>#DIV/0!</v>
      </c>
      <c r="G62" s="24" t="e">
        <f t="shared" si="1"/>
        <v>#DIV/0!</v>
      </c>
      <c r="H62" s="51"/>
    </row>
    <row r="63" spans="2:8" s="17" customFormat="1" ht="15.75" hidden="1">
      <c r="B63" s="15"/>
      <c r="C63" s="12"/>
      <c r="D63" s="12"/>
      <c r="E63" s="16"/>
      <c r="F63" s="23" t="e">
        <f t="shared" si="0"/>
        <v>#DIV/0!</v>
      </c>
      <c r="G63" s="24" t="e">
        <f t="shared" si="1"/>
        <v>#DIV/0!</v>
      </c>
      <c r="H63" s="51"/>
    </row>
    <row r="64" spans="2:8" s="17" customFormat="1" ht="15.75" hidden="1">
      <c r="B64" s="15"/>
      <c r="C64" s="12"/>
      <c r="D64" s="12"/>
      <c r="E64" s="16"/>
      <c r="F64" s="23" t="e">
        <f t="shared" si="0"/>
        <v>#DIV/0!</v>
      </c>
      <c r="G64" s="24" t="e">
        <f t="shared" si="1"/>
        <v>#DIV/0!</v>
      </c>
      <c r="H64" s="51"/>
    </row>
    <row r="65" spans="2:8" s="17" customFormat="1" ht="15.75" hidden="1">
      <c r="B65" s="15"/>
      <c r="C65" s="12"/>
      <c r="D65" s="12"/>
      <c r="E65" s="16"/>
      <c r="F65" s="23" t="e">
        <f t="shared" si="0"/>
        <v>#DIV/0!</v>
      </c>
      <c r="G65" s="24" t="e">
        <f t="shared" si="1"/>
        <v>#DIV/0!</v>
      </c>
      <c r="H65" s="51"/>
    </row>
    <row r="66" spans="2:8" s="17" customFormat="1" ht="15.75" hidden="1">
      <c r="B66" s="15"/>
      <c r="C66" s="12"/>
      <c r="D66" s="12"/>
      <c r="E66" s="16"/>
      <c r="F66" s="23" t="e">
        <f t="shared" si="0"/>
        <v>#DIV/0!</v>
      </c>
      <c r="G66" s="24" t="e">
        <f t="shared" si="1"/>
        <v>#DIV/0!</v>
      </c>
      <c r="H66" s="51"/>
    </row>
    <row r="67" spans="2:8" s="17" customFormat="1" ht="15.75" hidden="1">
      <c r="B67" s="15"/>
      <c r="C67" s="12"/>
      <c r="D67" s="12"/>
      <c r="E67" s="16"/>
      <c r="F67" s="23" t="e">
        <f t="shared" si="0"/>
        <v>#DIV/0!</v>
      </c>
      <c r="G67" s="24" t="e">
        <f t="shared" si="1"/>
        <v>#DIV/0!</v>
      </c>
      <c r="H67" s="51"/>
    </row>
    <row r="68" spans="2:8" s="17" customFormat="1" ht="15.75" hidden="1">
      <c r="B68" s="15"/>
      <c r="C68" s="12"/>
      <c r="D68" s="12"/>
      <c r="E68" s="16"/>
      <c r="F68" s="23" t="e">
        <f t="shared" si="0"/>
        <v>#DIV/0!</v>
      </c>
      <c r="G68" s="24" t="e">
        <f t="shared" si="1"/>
        <v>#DIV/0!</v>
      </c>
      <c r="H68" s="51"/>
    </row>
    <row r="69" spans="2:8" s="17" customFormat="1" ht="15.75" hidden="1">
      <c r="B69" s="15"/>
      <c r="C69" s="12"/>
      <c r="D69" s="12"/>
      <c r="E69" s="16"/>
      <c r="F69" s="23" t="e">
        <f t="shared" si="0"/>
        <v>#DIV/0!</v>
      </c>
      <c r="G69" s="24" t="e">
        <f t="shared" si="1"/>
        <v>#DIV/0!</v>
      </c>
      <c r="H69" s="51"/>
    </row>
    <row r="70" spans="2:8" s="17" customFormat="1" ht="15.75" hidden="1">
      <c r="B70" s="15"/>
      <c r="C70" s="12"/>
      <c r="D70" s="12"/>
      <c r="E70" s="16"/>
      <c r="F70" s="23" t="e">
        <f t="shared" si="0"/>
        <v>#DIV/0!</v>
      </c>
      <c r="G70" s="24" t="e">
        <f t="shared" si="1"/>
        <v>#DIV/0!</v>
      </c>
      <c r="H70" s="51"/>
    </row>
    <row r="71" spans="2:8" s="17" customFormat="1" ht="15.75" hidden="1">
      <c r="B71" s="15"/>
      <c r="C71" s="12"/>
      <c r="D71" s="12"/>
      <c r="E71" s="16"/>
      <c r="F71" s="23" t="e">
        <f t="shared" si="0"/>
        <v>#DIV/0!</v>
      </c>
      <c r="G71" s="24" t="e">
        <f t="shared" si="1"/>
        <v>#DIV/0!</v>
      </c>
      <c r="H71" s="51"/>
    </row>
    <row r="72" spans="2:8" s="17" customFormat="1" ht="15.75" hidden="1">
      <c r="B72" s="15"/>
      <c r="C72" s="12"/>
      <c r="D72" s="12"/>
      <c r="E72" s="16"/>
      <c r="F72" s="23" t="e">
        <f t="shared" si="0"/>
        <v>#DIV/0!</v>
      </c>
      <c r="G72" s="24" t="e">
        <f t="shared" si="1"/>
        <v>#DIV/0!</v>
      </c>
      <c r="H72" s="51"/>
    </row>
    <row r="73" spans="2:8" s="17" customFormat="1" ht="15.75" hidden="1">
      <c r="B73" s="15"/>
      <c r="C73" s="12"/>
      <c r="D73" s="12"/>
      <c r="E73" s="16"/>
      <c r="F73" s="23" t="e">
        <f t="shared" si="0"/>
        <v>#DIV/0!</v>
      </c>
      <c r="G73" s="24" t="e">
        <f t="shared" si="1"/>
        <v>#DIV/0!</v>
      </c>
      <c r="H73" s="51"/>
    </row>
    <row r="74" spans="2:8" s="17" customFormat="1" ht="15.75" hidden="1">
      <c r="B74" s="15"/>
      <c r="C74" s="12"/>
      <c r="D74" s="12"/>
      <c r="E74" s="16"/>
      <c r="F74" s="23" t="e">
        <f t="shared" si="0"/>
        <v>#DIV/0!</v>
      </c>
      <c r="G74" s="24" t="e">
        <f t="shared" si="1"/>
        <v>#DIV/0!</v>
      </c>
      <c r="H74" s="51"/>
    </row>
    <row r="75" spans="2:8" s="17" customFormat="1" ht="15.75" hidden="1">
      <c r="B75" s="15"/>
      <c r="C75" s="12"/>
      <c r="D75" s="12"/>
      <c r="E75" s="16"/>
      <c r="F75" s="23" t="e">
        <f t="shared" si="0"/>
        <v>#DIV/0!</v>
      </c>
      <c r="G75" s="24" t="e">
        <f t="shared" si="1"/>
        <v>#DIV/0!</v>
      </c>
      <c r="H75" s="51"/>
    </row>
    <row r="76" spans="2:8" s="17" customFormat="1" ht="15.75" hidden="1">
      <c r="B76" s="15"/>
      <c r="C76" s="12"/>
      <c r="D76" s="12"/>
      <c r="E76" s="16"/>
      <c r="F76" s="23" t="e">
        <f t="shared" si="0"/>
        <v>#DIV/0!</v>
      </c>
      <c r="G76" s="24" t="e">
        <f t="shared" si="1"/>
        <v>#DIV/0!</v>
      </c>
      <c r="H76" s="51"/>
    </row>
    <row r="77" spans="2:8" s="17" customFormat="1" ht="15.75" hidden="1">
      <c r="B77" s="15"/>
      <c r="C77" s="12"/>
      <c r="D77" s="12"/>
      <c r="E77" s="16"/>
      <c r="F77" s="23" t="e">
        <f aca="true" t="shared" si="2" ref="F77:F101">E77/C77*100</f>
        <v>#DIV/0!</v>
      </c>
      <c r="G77" s="24" t="e">
        <f aca="true" t="shared" si="3" ref="G77:G103">E77/D77*100</f>
        <v>#DIV/0!</v>
      </c>
      <c r="H77" s="51"/>
    </row>
    <row r="78" spans="2:8" s="17" customFormat="1" ht="15.75" hidden="1">
      <c r="B78" s="15"/>
      <c r="C78" s="12"/>
      <c r="D78" s="12"/>
      <c r="E78" s="16"/>
      <c r="F78" s="23" t="e">
        <f t="shared" si="2"/>
        <v>#DIV/0!</v>
      </c>
      <c r="G78" s="24" t="e">
        <f t="shared" si="3"/>
        <v>#DIV/0!</v>
      </c>
      <c r="H78" s="51"/>
    </row>
    <row r="79" spans="2:8" s="17" customFormat="1" ht="15.75" hidden="1">
      <c r="B79" s="15"/>
      <c r="C79" s="12"/>
      <c r="D79" s="12"/>
      <c r="E79" s="16"/>
      <c r="F79" s="23" t="e">
        <f t="shared" si="2"/>
        <v>#DIV/0!</v>
      </c>
      <c r="G79" s="24" t="e">
        <f t="shared" si="3"/>
        <v>#DIV/0!</v>
      </c>
      <c r="H79" s="51"/>
    </row>
    <row r="80" spans="2:8" s="17" customFormat="1" ht="15.75" hidden="1">
      <c r="B80" s="15"/>
      <c r="C80" s="12"/>
      <c r="D80" s="12"/>
      <c r="E80" s="16"/>
      <c r="F80" s="23" t="e">
        <f t="shared" si="2"/>
        <v>#DIV/0!</v>
      </c>
      <c r="G80" s="24" t="e">
        <f t="shared" si="3"/>
        <v>#DIV/0!</v>
      </c>
      <c r="H80" s="51"/>
    </row>
    <row r="81" spans="2:8" s="17" customFormat="1" ht="15.75" hidden="1">
      <c r="B81" s="15"/>
      <c r="C81" s="12"/>
      <c r="D81" s="12"/>
      <c r="E81" s="16"/>
      <c r="F81" s="23" t="e">
        <f t="shared" si="2"/>
        <v>#DIV/0!</v>
      </c>
      <c r="G81" s="24" t="e">
        <f t="shared" si="3"/>
        <v>#DIV/0!</v>
      </c>
      <c r="H81" s="51"/>
    </row>
    <row r="82" spans="2:8" s="17" customFormat="1" ht="15.75" hidden="1">
      <c r="B82" s="15"/>
      <c r="C82" s="12"/>
      <c r="D82" s="12"/>
      <c r="E82" s="16"/>
      <c r="F82" s="23" t="e">
        <f t="shared" si="2"/>
        <v>#DIV/0!</v>
      </c>
      <c r="G82" s="24" t="e">
        <f t="shared" si="3"/>
        <v>#DIV/0!</v>
      </c>
      <c r="H82" s="51"/>
    </row>
    <row r="83" spans="2:8" s="17" customFormat="1" ht="15.75" hidden="1">
      <c r="B83" s="15"/>
      <c r="C83" s="12"/>
      <c r="D83" s="12"/>
      <c r="E83" s="16"/>
      <c r="F83" s="23" t="e">
        <f t="shared" si="2"/>
        <v>#DIV/0!</v>
      </c>
      <c r="G83" s="24" t="e">
        <f t="shared" si="3"/>
        <v>#DIV/0!</v>
      </c>
      <c r="H83" s="51"/>
    </row>
    <row r="84" spans="2:8" s="17" customFormat="1" ht="15.75" hidden="1">
      <c r="B84" s="15"/>
      <c r="C84" s="12"/>
      <c r="D84" s="12"/>
      <c r="E84" s="16"/>
      <c r="F84" s="23" t="e">
        <f t="shared" si="2"/>
        <v>#DIV/0!</v>
      </c>
      <c r="G84" s="24" t="e">
        <f t="shared" si="3"/>
        <v>#DIV/0!</v>
      </c>
      <c r="H84" s="51"/>
    </row>
    <row r="85" spans="2:8" s="17" customFormat="1" ht="15.75" hidden="1">
      <c r="B85" s="15"/>
      <c r="C85" s="12"/>
      <c r="D85" s="12"/>
      <c r="E85" s="16"/>
      <c r="F85" s="23" t="e">
        <f t="shared" si="2"/>
        <v>#DIV/0!</v>
      </c>
      <c r="G85" s="24" t="e">
        <f t="shared" si="3"/>
        <v>#DIV/0!</v>
      </c>
      <c r="H85" s="51"/>
    </row>
    <row r="86" spans="2:8" s="17" customFormat="1" ht="15.75" hidden="1">
      <c r="B86" s="15"/>
      <c r="C86" s="12"/>
      <c r="D86" s="12"/>
      <c r="E86" s="16"/>
      <c r="F86" s="23" t="e">
        <f t="shared" si="2"/>
        <v>#DIV/0!</v>
      </c>
      <c r="G86" s="24" t="e">
        <f t="shared" si="3"/>
        <v>#DIV/0!</v>
      </c>
      <c r="H86" s="51"/>
    </row>
    <row r="87" spans="2:8" s="17" customFormat="1" ht="15.75" hidden="1">
      <c r="B87" s="15"/>
      <c r="C87" s="12"/>
      <c r="D87" s="12"/>
      <c r="E87" s="16"/>
      <c r="F87" s="23" t="e">
        <f t="shared" si="2"/>
        <v>#DIV/0!</v>
      </c>
      <c r="G87" s="24" t="e">
        <f t="shared" si="3"/>
        <v>#DIV/0!</v>
      </c>
      <c r="H87" s="51"/>
    </row>
    <row r="88" spans="2:8" s="17" customFormat="1" ht="15.75" hidden="1">
      <c r="B88" s="15"/>
      <c r="C88" s="12"/>
      <c r="D88" s="12"/>
      <c r="E88" s="16"/>
      <c r="F88" s="23" t="e">
        <f t="shared" si="2"/>
        <v>#DIV/0!</v>
      </c>
      <c r="G88" s="24" t="e">
        <f t="shared" si="3"/>
        <v>#DIV/0!</v>
      </c>
      <c r="H88" s="51"/>
    </row>
    <row r="89" spans="2:8" s="17" customFormat="1" ht="15.75" hidden="1">
      <c r="B89" s="15"/>
      <c r="C89" s="12"/>
      <c r="D89" s="12"/>
      <c r="E89" s="16"/>
      <c r="F89" s="23" t="e">
        <f t="shared" si="2"/>
        <v>#DIV/0!</v>
      </c>
      <c r="G89" s="24" t="e">
        <f t="shared" si="3"/>
        <v>#DIV/0!</v>
      </c>
      <c r="H89" s="51"/>
    </row>
    <row r="90" spans="2:8" s="17" customFormat="1" ht="15.75" hidden="1">
      <c r="B90" s="15"/>
      <c r="C90" s="12"/>
      <c r="D90" s="12"/>
      <c r="E90" s="16"/>
      <c r="F90" s="23" t="e">
        <f t="shared" si="2"/>
        <v>#DIV/0!</v>
      </c>
      <c r="G90" s="24" t="e">
        <f t="shared" si="3"/>
        <v>#DIV/0!</v>
      </c>
      <c r="H90" s="51"/>
    </row>
    <row r="91" spans="2:8" s="8" customFormat="1" ht="15.75" hidden="1">
      <c r="B91" s="10"/>
      <c r="C91" s="4"/>
      <c r="D91" s="4"/>
      <c r="E91" s="6"/>
      <c r="F91" s="23" t="e">
        <f t="shared" si="2"/>
        <v>#DIV/0!</v>
      </c>
      <c r="G91" s="24" t="e">
        <f t="shared" si="3"/>
        <v>#DIV/0!</v>
      </c>
      <c r="H91" s="52"/>
    </row>
    <row r="92" spans="2:8" s="8" customFormat="1" ht="15.75" hidden="1">
      <c r="B92" s="10"/>
      <c r="C92" s="4"/>
      <c r="D92" s="4"/>
      <c r="E92" s="6"/>
      <c r="F92" s="23" t="e">
        <f t="shared" si="2"/>
        <v>#DIV/0!</v>
      </c>
      <c r="G92" s="24" t="e">
        <f t="shared" si="3"/>
        <v>#DIV/0!</v>
      </c>
      <c r="H92" s="52"/>
    </row>
    <row r="93" spans="2:8" s="8" customFormat="1" ht="15.75" hidden="1">
      <c r="B93" s="10"/>
      <c r="C93" s="4"/>
      <c r="D93" s="4"/>
      <c r="E93" s="6"/>
      <c r="F93" s="23" t="e">
        <f t="shared" si="2"/>
        <v>#DIV/0!</v>
      </c>
      <c r="G93" s="24" t="e">
        <f t="shared" si="3"/>
        <v>#DIV/0!</v>
      </c>
      <c r="H93" s="52"/>
    </row>
    <row r="94" spans="2:8" s="8" customFormat="1" ht="15.75" hidden="1">
      <c r="B94" s="10"/>
      <c r="C94" s="4"/>
      <c r="D94" s="4"/>
      <c r="E94" s="6"/>
      <c r="F94" s="23" t="e">
        <f t="shared" si="2"/>
        <v>#DIV/0!</v>
      </c>
      <c r="G94" s="24" t="e">
        <f t="shared" si="3"/>
        <v>#DIV/0!</v>
      </c>
      <c r="H94" s="52"/>
    </row>
    <row r="95" spans="2:8" s="8" customFormat="1" ht="15.75" hidden="1">
      <c r="B95" s="10"/>
      <c r="C95" s="4"/>
      <c r="D95" s="4"/>
      <c r="E95" s="6"/>
      <c r="F95" s="23" t="e">
        <f t="shared" si="2"/>
        <v>#DIV/0!</v>
      </c>
      <c r="G95" s="24" t="e">
        <f t="shared" si="3"/>
        <v>#DIV/0!</v>
      </c>
      <c r="H95" s="52"/>
    </row>
    <row r="96" spans="2:8" s="8" customFormat="1" ht="15.75" hidden="1">
      <c r="B96" s="10"/>
      <c r="C96" s="4"/>
      <c r="D96" s="4"/>
      <c r="E96" s="6"/>
      <c r="F96" s="23" t="e">
        <f t="shared" si="2"/>
        <v>#DIV/0!</v>
      </c>
      <c r="G96" s="24" t="e">
        <f t="shared" si="3"/>
        <v>#DIV/0!</v>
      </c>
      <c r="H96" s="52"/>
    </row>
    <row r="97" spans="1:8" s="8" customFormat="1" ht="31.5">
      <c r="A97" s="33" t="s">
        <v>14</v>
      </c>
      <c r="B97" s="22" t="s">
        <v>15</v>
      </c>
      <c r="C97" s="23">
        <f>C98+C104+C105+C106+C107</f>
        <v>24677796.2</v>
      </c>
      <c r="D97" s="23">
        <f>D98+D104+D105+D106+D107</f>
        <v>41313387.699999996</v>
      </c>
      <c r="E97" s="23">
        <f>E98+E104+E105+E106+E107</f>
        <v>40469724.7</v>
      </c>
      <c r="F97" s="23">
        <f t="shared" si="2"/>
        <v>163.99245853241953</v>
      </c>
      <c r="G97" s="24">
        <f t="shared" si="3"/>
        <v>97.95789440912881</v>
      </c>
      <c r="H97" s="47" t="s">
        <v>16</v>
      </c>
    </row>
    <row r="98" spans="1:8" s="8" customFormat="1" ht="47.25">
      <c r="A98" s="33" t="s">
        <v>17</v>
      </c>
      <c r="B98" s="22" t="s">
        <v>80</v>
      </c>
      <c r="C98" s="34">
        <f>C99+C101+C102+C103</f>
        <v>24677796.2</v>
      </c>
      <c r="D98" s="34">
        <f>D99+D101+D102+D103</f>
        <v>41278986.3</v>
      </c>
      <c r="E98" s="34">
        <v>40367031.7</v>
      </c>
      <c r="F98" s="23">
        <f t="shared" si="2"/>
        <v>163.57632331853037</v>
      </c>
      <c r="G98" s="24">
        <f t="shared" si="3"/>
        <v>97.7907534032637</v>
      </c>
      <c r="H98" s="47" t="s">
        <v>16</v>
      </c>
    </row>
    <row r="99" spans="1:8" s="8" customFormat="1" ht="31.5">
      <c r="A99" s="35" t="s">
        <v>18</v>
      </c>
      <c r="B99" s="25" t="s">
        <v>19</v>
      </c>
      <c r="C99" s="27">
        <v>14208042.6</v>
      </c>
      <c r="D99" s="27">
        <v>22991830.3</v>
      </c>
      <c r="E99" s="27">
        <v>22991830.3</v>
      </c>
      <c r="F99" s="26">
        <f t="shared" si="2"/>
        <v>161.82264473221667</v>
      </c>
      <c r="G99" s="42">
        <f t="shared" si="3"/>
        <v>100</v>
      </c>
      <c r="H99" s="41" t="s">
        <v>104</v>
      </c>
    </row>
    <row r="100" spans="1:8" s="8" customFormat="1" ht="31.5">
      <c r="A100" s="35" t="s">
        <v>20</v>
      </c>
      <c r="B100" s="25" t="s">
        <v>21</v>
      </c>
      <c r="C100" s="27">
        <v>11975379.6</v>
      </c>
      <c r="D100" s="27">
        <v>11975379.6</v>
      </c>
      <c r="E100" s="27">
        <v>11975379.6</v>
      </c>
      <c r="F100" s="26">
        <f t="shared" si="2"/>
        <v>100</v>
      </c>
      <c r="G100" s="42">
        <f t="shared" si="3"/>
        <v>100</v>
      </c>
      <c r="H100" s="41" t="s">
        <v>104</v>
      </c>
    </row>
    <row r="101" spans="1:8" s="8" customFormat="1" ht="47.25">
      <c r="A101" s="35" t="s">
        <v>22</v>
      </c>
      <c r="B101" s="25" t="s">
        <v>23</v>
      </c>
      <c r="C101" s="26">
        <v>3883295.7</v>
      </c>
      <c r="D101" s="27">
        <v>5119293.2</v>
      </c>
      <c r="E101" s="27">
        <v>4275807.6</v>
      </c>
      <c r="F101" s="26">
        <f t="shared" si="2"/>
        <v>110.10770052870296</v>
      </c>
      <c r="G101" s="42">
        <f t="shared" si="3"/>
        <v>83.52339733149098</v>
      </c>
      <c r="H101" s="41" t="s">
        <v>104</v>
      </c>
    </row>
    <row r="102" spans="1:8" s="8" customFormat="1" ht="31.5">
      <c r="A102" s="35" t="s">
        <v>24</v>
      </c>
      <c r="B102" s="25" t="s">
        <v>25</v>
      </c>
      <c r="C102" s="26">
        <v>3924296</v>
      </c>
      <c r="D102" s="27">
        <v>4602760.6</v>
      </c>
      <c r="E102" s="27">
        <v>4504438.6</v>
      </c>
      <c r="F102" s="26">
        <f>E102/C102*100</f>
        <v>114.78335477242287</v>
      </c>
      <c r="G102" s="42">
        <f t="shared" si="3"/>
        <v>97.86384718770731</v>
      </c>
      <c r="H102" s="41" t="s">
        <v>104</v>
      </c>
    </row>
    <row r="103" spans="1:8" s="8" customFormat="1" ht="31.5">
      <c r="A103" s="35" t="s">
        <v>26</v>
      </c>
      <c r="B103" s="25" t="s">
        <v>11</v>
      </c>
      <c r="C103" s="26">
        <v>2662161.9</v>
      </c>
      <c r="D103" s="27">
        <v>8565102.2</v>
      </c>
      <c r="E103" s="27">
        <v>8594955.32</v>
      </c>
      <c r="F103" s="26">
        <f>E103/C103*100</f>
        <v>322.85622147924215</v>
      </c>
      <c r="G103" s="42">
        <f t="shared" si="3"/>
        <v>100.34854365193682</v>
      </c>
      <c r="H103" s="41" t="s">
        <v>104</v>
      </c>
    </row>
    <row r="104" spans="1:8" s="8" customFormat="1" ht="47.25">
      <c r="A104" s="33" t="s">
        <v>82</v>
      </c>
      <c r="B104" s="22" t="s">
        <v>81</v>
      </c>
      <c r="C104" s="23">
        <v>0</v>
      </c>
      <c r="D104" s="34">
        <v>0</v>
      </c>
      <c r="E104" s="34">
        <v>77020.4</v>
      </c>
      <c r="F104" s="23" t="s">
        <v>16</v>
      </c>
      <c r="G104" s="24" t="s">
        <v>16</v>
      </c>
      <c r="H104" s="41" t="s">
        <v>28</v>
      </c>
    </row>
    <row r="105" spans="1:8" s="8" customFormat="1" ht="31.5">
      <c r="A105" s="33" t="s">
        <v>75</v>
      </c>
      <c r="B105" s="22" t="s">
        <v>74</v>
      </c>
      <c r="C105" s="23">
        <v>0</v>
      </c>
      <c r="D105" s="34">
        <v>167</v>
      </c>
      <c r="E105" s="34">
        <v>167</v>
      </c>
      <c r="F105" s="23" t="s">
        <v>16</v>
      </c>
      <c r="G105" s="24">
        <f>E105/D105*100</f>
        <v>100</v>
      </c>
      <c r="H105" s="41" t="s">
        <v>104</v>
      </c>
    </row>
    <row r="106" spans="1:8" s="8" customFormat="1" ht="157.5">
      <c r="A106" s="33" t="s">
        <v>77</v>
      </c>
      <c r="B106" s="22" t="s">
        <v>76</v>
      </c>
      <c r="C106" s="23">
        <v>0</v>
      </c>
      <c r="D106" s="34">
        <v>54184.3</v>
      </c>
      <c r="E106" s="34">
        <v>69927.5</v>
      </c>
      <c r="F106" s="23" t="s">
        <v>16</v>
      </c>
      <c r="G106" s="24">
        <f>E106/D106*100</f>
        <v>129.05491073982685</v>
      </c>
      <c r="H106" s="41" t="s">
        <v>28</v>
      </c>
    </row>
    <row r="107" spans="1:8" s="8" customFormat="1" ht="78.75">
      <c r="A107" s="33" t="s">
        <v>79</v>
      </c>
      <c r="B107" s="22" t="s">
        <v>78</v>
      </c>
      <c r="C107" s="23">
        <v>0</v>
      </c>
      <c r="D107" s="23">
        <v>-19949.9</v>
      </c>
      <c r="E107" s="34">
        <v>-44421.9</v>
      </c>
      <c r="F107" s="23" t="s">
        <v>16</v>
      </c>
      <c r="G107" s="24">
        <f>E107/D107*100</f>
        <v>222.66728154025833</v>
      </c>
      <c r="H107" s="41" t="s">
        <v>28</v>
      </c>
    </row>
    <row r="108" spans="1:8" s="8" customFormat="1" ht="15.75">
      <c r="A108" s="37" t="s">
        <v>30</v>
      </c>
      <c r="B108" s="36"/>
      <c r="C108" s="34">
        <f>C97+C12</f>
        <v>58433964.599999994</v>
      </c>
      <c r="D108" s="34">
        <f>D97+D12</f>
        <v>79728124.9</v>
      </c>
      <c r="E108" s="34">
        <f>E97+E12</f>
        <v>78760546.70000002</v>
      </c>
      <c r="F108" s="23">
        <f>E108/C108*100</f>
        <v>134.78556048548523</v>
      </c>
      <c r="G108" s="24">
        <f>E108/D108*100</f>
        <v>98.78640291463824</v>
      </c>
      <c r="H108" s="50" t="s">
        <v>16</v>
      </c>
    </row>
    <row r="109" spans="2:8" s="8" customFormat="1" ht="15.75">
      <c r="B109" s="10"/>
      <c r="C109" s="4"/>
      <c r="D109" s="4"/>
      <c r="E109" s="6"/>
      <c r="F109" s="6"/>
      <c r="G109" s="7"/>
      <c r="H109" s="18"/>
    </row>
    <row r="110" spans="2:8" s="8" customFormat="1" ht="15.75">
      <c r="B110" s="10"/>
      <c r="C110" s="4"/>
      <c r="D110" s="4"/>
      <c r="E110" s="6"/>
      <c r="F110" s="6"/>
      <c r="G110" s="7"/>
      <c r="H110" s="18"/>
    </row>
    <row r="111" spans="2:8" s="8" customFormat="1" ht="15.75">
      <c r="B111" s="10"/>
      <c r="C111" s="4"/>
      <c r="D111" s="4"/>
      <c r="E111" s="6"/>
      <c r="F111" s="6"/>
      <c r="G111" s="7"/>
      <c r="H111" s="18"/>
    </row>
    <row r="112" spans="2:8" s="8" customFormat="1" ht="15.75">
      <c r="B112" s="10"/>
      <c r="C112" s="4"/>
      <c r="D112" s="4"/>
      <c r="E112" s="6"/>
      <c r="F112" s="6"/>
      <c r="G112" s="7"/>
      <c r="H112" s="18"/>
    </row>
    <row r="113" spans="2:8" s="8" customFormat="1" ht="15.75">
      <c r="B113" s="10"/>
      <c r="C113" s="4"/>
      <c r="D113" s="4"/>
      <c r="E113" s="6"/>
      <c r="F113" s="6"/>
      <c r="G113" s="7"/>
      <c r="H113" s="18"/>
    </row>
    <row r="114" spans="2:8" s="8" customFormat="1" ht="15.75">
      <c r="B114" s="10"/>
      <c r="C114" s="4"/>
      <c r="D114" s="4"/>
      <c r="E114" s="6"/>
      <c r="F114" s="6"/>
      <c r="G114" s="7"/>
      <c r="H114" s="18"/>
    </row>
    <row r="115" spans="2:8" s="8" customFormat="1" ht="15.75">
      <c r="B115" s="10"/>
      <c r="C115" s="4"/>
      <c r="D115" s="4"/>
      <c r="E115" s="6"/>
      <c r="F115" s="6"/>
      <c r="G115" s="7"/>
      <c r="H115" s="18"/>
    </row>
    <row r="116" spans="2:8" s="8" customFormat="1" ht="15.75">
      <c r="B116" s="10"/>
      <c r="C116" s="4"/>
      <c r="D116" s="4"/>
      <c r="E116" s="6"/>
      <c r="F116" s="6"/>
      <c r="G116" s="7"/>
      <c r="H116" s="18"/>
    </row>
    <row r="117" spans="2:8" s="8" customFormat="1" ht="15.75">
      <c r="B117" s="10"/>
      <c r="C117" s="4"/>
      <c r="D117" s="4"/>
      <c r="E117" s="6"/>
      <c r="F117" s="6"/>
      <c r="G117" s="7"/>
      <c r="H117" s="18"/>
    </row>
    <row r="118" spans="2:8" s="8" customFormat="1" ht="15.75">
      <c r="B118" s="10"/>
      <c r="C118" s="4"/>
      <c r="D118" s="4"/>
      <c r="E118" s="6"/>
      <c r="F118" s="6"/>
      <c r="G118" s="7"/>
      <c r="H118" s="18"/>
    </row>
    <row r="119" spans="2:8" s="8" customFormat="1" ht="15.75">
      <c r="B119" s="10"/>
      <c r="C119" s="4"/>
      <c r="D119" s="4"/>
      <c r="E119" s="6"/>
      <c r="F119" s="6"/>
      <c r="G119" s="7"/>
      <c r="H119" s="18"/>
    </row>
    <row r="120" spans="2:8" s="8" customFormat="1" ht="15.75">
      <c r="B120" s="10"/>
      <c r="C120" s="4"/>
      <c r="D120" s="4"/>
      <c r="E120" s="6"/>
      <c r="F120" s="6"/>
      <c r="G120" s="7"/>
      <c r="H120" s="18"/>
    </row>
    <row r="121" spans="2:8" s="8" customFormat="1" ht="15.75">
      <c r="B121" s="10"/>
      <c r="C121" s="4"/>
      <c r="D121" s="4"/>
      <c r="E121" s="6"/>
      <c r="F121" s="6"/>
      <c r="G121" s="7"/>
      <c r="H121" s="18"/>
    </row>
    <row r="122" spans="2:8" s="8" customFormat="1" ht="15.75">
      <c r="B122" s="10"/>
      <c r="C122" s="4"/>
      <c r="D122" s="4"/>
      <c r="E122" s="6"/>
      <c r="F122" s="6"/>
      <c r="G122" s="7"/>
      <c r="H122" s="18"/>
    </row>
    <row r="123" spans="2:8" s="8" customFormat="1" ht="15.75">
      <c r="B123" s="10"/>
      <c r="C123" s="4"/>
      <c r="D123" s="4"/>
      <c r="E123" s="6"/>
      <c r="F123" s="6"/>
      <c r="G123" s="7"/>
      <c r="H123" s="18"/>
    </row>
    <row r="124" spans="2:8" s="8" customFormat="1" ht="15.75">
      <c r="B124" s="5"/>
      <c r="C124" s="4"/>
      <c r="D124" s="4"/>
      <c r="E124" s="6"/>
      <c r="F124" s="6"/>
      <c r="G124" s="7"/>
      <c r="H124" s="18"/>
    </row>
  </sheetData>
  <sheetProtection/>
  <mergeCells count="10">
    <mergeCell ref="E4:G4"/>
    <mergeCell ref="E7:E10"/>
    <mergeCell ref="G7:G10"/>
    <mergeCell ref="H7:H10"/>
    <mergeCell ref="A5:H5"/>
    <mergeCell ref="A7:A10"/>
    <mergeCell ref="F7:F10"/>
    <mergeCell ref="D7:D10"/>
    <mergeCell ref="B7:B10"/>
    <mergeCell ref="C7:C10"/>
  </mergeCells>
  <printOptions/>
  <pageMargins left="0.2362204724409449" right="0.03937007874015748" top="0.15748031496062992" bottom="0.1968503937007874" header="0.31496062992125984" footer="0.11811023622047245"/>
  <pageSetup fitToHeight="0" fitToWidth="1" horizontalDpi="600" verticalDpi="600" orientation="landscape" paperSize="9" scale="6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Анастасия Гаранина</cp:lastModifiedBy>
  <cp:lastPrinted>2020-07-13T02:50:40Z</cp:lastPrinted>
  <dcterms:created xsi:type="dcterms:W3CDTF">2010-04-08T01:53:54Z</dcterms:created>
  <dcterms:modified xsi:type="dcterms:W3CDTF">2020-07-13T02:50:50Z</dcterms:modified>
  <cp:category/>
  <cp:version/>
  <cp:contentType/>
  <cp:contentStatus/>
</cp:coreProperties>
</file>