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0610" windowHeight="116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'Лист1'!$A:$B</definedName>
    <definedName name="_xlnm.Print_Area" localSheetId="0">'Лист1'!$A$1:$GN$45</definedName>
  </definedNames>
  <calcPr fullCalcOnLoad="1"/>
</workbook>
</file>

<file path=xl/sharedStrings.xml><?xml version="1.0" encoding="utf-8"?>
<sst xmlns="http://schemas.openxmlformats.org/spreadsheetml/2006/main" count="429" uniqueCount="209">
  <si>
    <t>0130271202</t>
  </si>
  <si>
    <t>0130278010</t>
  </si>
  <si>
    <t>0130278020</t>
  </si>
  <si>
    <t>0130278060</t>
  </si>
  <si>
    <t>0130278181</t>
  </si>
  <si>
    <t>0130279205</t>
  </si>
  <si>
    <t>8800050100</t>
  </si>
  <si>
    <t>8800051180</t>
  </si>
  <si>
    <t>0430879206</t>
  </si>
  <si>
    <t>1730372400</t>
  </si>
  <si>
    <t>1730379211</t>
  </si>
  <si>
    <t>1730574580</t>
  </si>
  <si>
    <t>19703R5150</t>
  </si>
  <si>
    <t>8800079220</t>
  </si>
  <si>
    <t>1410171201</t>
  </si>
  <si>
    <t>1410271230</t>
  </si>
  <si>
    <t>1420171228</t>
  </si>
  <si>
    <t>1420371218</t>
  </si>
  <si>
    <t>14904R1120</t>
  </si>
  <si>
    <t>1490579230</t>
  </si>
  <si>
    <t>0820374102</t>
  </si>
  <si>
    <t>1310374505</t>
  </si>
  <si>
    <t>1310379227</t>
  </si>
  <si>
    <t>1310379502</t>
  </si>
  <si>
    <t>20102R5670</t>
  </si>
  <si>
    <t>28301R0230</t>
  </si>
  <si>
    <t>29102R5600</t>
  </si>
  <si>
    <t>8800079208</t>
  </si>
  <si>
    <t>8800051200</t>
  </si>
  <si>
    <t>8800079207</t>
  </si>
  <si>
    <t>8800079214</t>
  </si>
  <si>
    <t>0570577263</t>
  </si>
  <si>
    <t>0570579263</t>
  </si>
  <si>
    <t>8800000704</t>
  </si>
  <si>
    <t>Субсидия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</si>
  <si>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</si>
  <si>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</si>
  <si>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Субвенция на предоставление дотаций поселениям на выравнивание бюджетной обеспеченности</t>
  </si>
  <si>
    <t>Субсидии на выравнивание обеспеченности муниципальных районов (городских округов) на реализацию отдельных расходных обязательств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</si>
  <si>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</si>
  <si>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Дотации, связанные с особым режимом безопасного функционирования закрытых административно-территориальных образований</t>
  </si>
  <si>
    <t>Осуществление первичного воинского учета на территориях, где отсутствуют военные комиссариаты</t>
  </si>
  <si>
    <t>Субсидия на реализацию мероприятий проекта "Забайкалье - территория будущего"</t>
  </si>
  <si>
    <t>Осуществление городским округом "Поселок Агинское" функций административного центра Агинского Бурятского округа</t>
  </si>
  <si>
    <t>Осуществление государственных полномочий в сфере труда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</si>
  <si>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</si>
  <si>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</si>
  <si>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</si>
  <si>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Осуществление государственных полномочий в области социальной защиты населения</t>
  </si>
  <si>
    <t>Поддержка экономического и социального развития коренных малочисленных народов Севера, Сибири и Дальнего Востока</t>
  </si>
  <si>
    <t>Осуществление государственных полномочий в сфере государственного управления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</si>
  <si>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</si>
  <si>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</si>
  <si>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</si>
  <si>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Обеспечение бесплатным питанием детей из малоимущих семей, обучающихся в муниципальных общеобразовательных организациях</t>
  </si>
  <si>
    <t>Капитальный ремонт спортивных залов в муниципальных общеобразовательных организациях</t>
  </si>
  <si>
    <t>Создание дополнительных мест в муниципальных образовательных организациях различных типов в соответствии с прогнозируемой потребностью и современными требованиями</t>
  </si>
  <si>
    <t>Софинансирование расходов на капитальные вложения в объекты муниципальной собственности</t>
  </si>
  <si>
    <t>Осуществление государственных полномочий в области образования</t>
  </si>
  <si>
    <t>Субсидии на капитальные вложения в объекты капитального строительства муниципальной собственности и в объекты недвижимого имущества, приобретаемые в муниципальную собственность</t>
  </si>
  <si>
    <t>Осуществление городским округом "Город Чита" функций административного центра (столицы) Забайкальского края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</si>
  <si>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</si>
  <si>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</si>
  <si>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</si>
  <si>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Субсидия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</si>
  <si>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</si>
  <si>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Субсидии на погашение кредиторской задолженности по софинансированию капитальных вложений в объекты муниципальной собственности</t>
  </si>
  <si>
    <t>Реализация мероприятий по устойчивому развитию сельских территорий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</si>
  <si>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</si>
  <si>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Мероприятия по переселению граждан из ветхого и аварийного жилья в зоне Байкало-Амурской магистрали</t>
  </si>
  <si>
    <t>Поддержка обустройства мест массового отдыха населения (городских парков)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</si>
  <si>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</si>
  <si>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</si>
  <si>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</si>
  <si>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материально-техническому и финансовому обеспечению оказания юридической помощи адвокатами в труднодоступных и малонаселенных местностях</t>
  </si>
  <si>
    <t>Организация проведения мероприятий по содержанию безнадзорных животных</t>
  </si>
  <si>
    <t>Администрирование государственного полномочия по организации проведения мероприятий по содержанию безнадзорных животных</t>
  </si>
  <si>
    <t>Резервные фонды исполнительных органов государственной власти субъекта Российской Федерации</t>
  </si>
  <si>
    <t>Агинский район</t>
  </si>
  <si>
    <t>Акшинский район</t>
  </si>
  <si>
    <t>Алек-Заводский район</t>
  </si>
  <si>
    <t>Балейский район</t>
  </si>
  <si>
    <t>Борзинский район</t>
  </si>
  <si>
    <t>Газ-Заводский район</t>
  </si>
  <si>
    <t>Дульдургинский район</t>
  </si>
  <si>
    <t>Забайкальский район</t>
  </si>
  <si>
    <t>Каларский район</t>
  </si>
  <si>
    <t>Калганский район</t>
  </si>
  <si>
    <t>Карымский район</t>
  </si>
  <si>
    <t>Краснокаменск и Краснокаменский район</t>
  </si>
  <si>
    <t>Красночикойский район</t>
  </si>
  <si>
    <t>Кыринский район</t>
  </si>
  <si>
    <t>Могойтуйский район</t>
  </si>
  <si>
    <t>Могочинский район</t>
  </si>
  <si>
    <t>Нерчинский район</t>
  </si>
  <si>
    <t>Нерчинско-Заводский район</t>
  </si>
  <si>
    <t>Оловяннинский район</t>
  </si>
  <si>
    <t>Ононский район</t>
  </si>
  <si>
    <t>Петровск-Забайкальский район</t>
  </si>
  <si>
    <t>Приаргунский район</t>
  </si>
  <si>
    <t>Сретенский район</t>
  </si>
  <si>
    <t>Тунгиро-Олекминский район</t>
  </si>
  <si>
    <t>Тунгокоченский район</t>
  </si>
  <si>
    <t>Улетовский район</t>
  </si>
  <si>
    <t>Хилокский район</t>
  </si>
  <si>
    <t>Чернышевский район</t>
  </si>
  <si>
    <t>Читинский район</t>
  </si>
  <si>
    <t>Шелопугинский район</t>
  </si>
  <si>
    <t>Шилкинский район</t>
  </si>
  <si>
    <t>п. Агинское</t>
  </si>
  <si>
    <t>г. Петровск-Забайкальский</t>
  </si>
  <si>
    <t>г. Чита</t>
  </si>
  <si>
    <t>п.Горный ЗАТО</t>
  </si>
  <si>
    <t>Наименование муниципальных районов и городских округов</t>
  </si>
  <si>
    <t>№ п/п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</si>
  <si>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поселках), (кроме педагогических работников муниципальных общеобразовательных учреждений)</t>
  </si>
  <si>
    <t>Муниципальные районы</t>
  </si>
  <si>
    <t>Городские округа</t>
  </si>
  <si>
    <t>2.</t>
  </si>
  <si>
    <t>1.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</si>
  <si>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</si>
  <si>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</si>
  <si>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</si>
  <si>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</si>
  <si>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</si>
  <si>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</si>
  <si>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</si>
  <si>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</si>
  <si>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</si>
  <si>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</si>
  <si>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</si>
  <si>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</si>
  <si>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</si>
  <si>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</si>
  <si>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</si>
  <si>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</si>
  <si>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</si>
  <si>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</si>
  <si>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</si>
  <si>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</si>
  <si>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</si>
  <si>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</si>
  <si>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</si>
  <si>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</si>
  <si>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</si>
  <si>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</si>
  <si>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</si>
  <si>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</si>
  <si>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</si>
  <si>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</si>
  <si>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</si>
  <si>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2.1</t>
  </si>
  <si>
    <t>2.2</t>
  </si>
  <si>
    <t>2.3</t>
  </si>
  <si>
    <t>2.4</t>
  </si>
  <si>
    <t>Дотации - всего</t>
  </si>
  <si>
    <t>в том числе</t>
  </si>
  <si>
    <t xml:space="preserve">Утвержденные бюджетные назначения </t>
  </si>
  <si>
    <t>Субсидии - всего</t>
  </si>
  <si>
    <t>Исполнено по состоянию на 01.04.2018 г.</t>
  </si>
  <si>
    <t>% исполнения  по состоянию на 01.04.2018 г.</t>
  </si>
  <si>
    <t>Субвенции- всего</t>
  </si>
  <si>
    <t>Иные межбюджетные трансферты - всего</t>
  </si>
  <si>
    <t>Всего межбюджетных трансфертов</t>
  </si>
  <si>
    <t>Х</t>
  </si>
  <si>
    <t>Всего</t>
  </si>
  <si>
    <t>Дотации на поддержку мер по обеспечению сбалансированности бюджетов муниципальных районов (городских округов) Забайкальского края</t>
  </si>
  <si>
    <t>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(2014–2019 годы)"</t>
  </si>
  <si>
    <t>10101R5110</t>
  </si>
  <si>
    <t>Реализация мероприятий по обеспечению жильем молодых семей</t>
  </si>
  <si>
    <t>12301R4970</t>
  </si>
  <si>
    <t>Развитие сети плоскостных спортивных сооружений в сельской местности</t>
  </si>
  <si>
    <t>Мероприятия государственной программы Российской Федерации "Доступная среда" на 2011-2020 годы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</si>
  <si>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</si>
  <si>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</si>
  <si>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03202R5270</t>
  </si>
  <si>
    <t xml:space="preserve">Поддержка формирования современной городской среды </t>
  </si>
  <si>
    <t>29101R5550</t>
  </si>
  <si>
    <t>20103R5670</t>
  </si>
  <si>
    <t>Субсидии на частичную компенсацию дополнительных расходов на повышение оплаты труда работников бюджетной сферы</t>
  </si>
  <si>
    <t>14903R0970</t>
  </si>
  <si>
    <t>20101R5670</t>
  </si>
  <si>
    <t>Реализация мероприятий по устойчивому развитию сельских территорий в целях их благоустройства</t>
  </si>
  <si>
    <t>Поддержка отрасли культуры</t>
  </si>
  <si>
    <t>15102R5190, 15105R5190, 15106R5190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</si>
  <si>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</si>
  <si>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</si>
  <si>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15103R4660</t>
  </si>
  <si>
    <t>15106R4670</t>
  </si>
  <si>
    <t>Финансовое обеспечение мероприятий федеральной целевой программы "Развитие физической культуры и спорта в Российской Федерации на 2016-2020 годы"</t>
  </si>
  <si>
    <t>18401R4950</t>
  </si>
  <si>
    <t>Реализация мероприятий по капитальному ремонту объектов инфраструктуры общеобразовательных организаций</t>
  </si>
  <si>
    <t>Организация отдыха и оздоровления детей в каникулярное время</t>
  </si>
  <si>
    <t>Субсидии на развитие социальной инфраструктуры городского поселения "Город Краснокаменск" и муниципального района "Город Краснокаменск и Краснокаменский район"</t>
  </si>
  <si>
    <t>Обустройство посадочных площадок на территории Забайкальского края для устойчивого авиатранспортного сообщения с удаленными и труднодоступными районами Забайкальского края</t>
  </si>
  <si>
    <t>Субсидии на реализацию мероприятий по подготовке документов территориального планирования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</si>
  <si>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</si>
  <si>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</si>
  <si>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14102R1590</t>
  </si>
  <si>
    <t>0820374104</t>
  </si>
  <si>
    <t>Субсидии на выполнение указов Президента Российской Федерации по повышению оплаты труда отдельных категорий работников учреждений бюджетной сферы, финансируемых за счет средств муниципального района (городского округа)</t>
  </si>
  <si>
    <t>0130278183</t>
  </si>
  <si>
    <t>0130278184</t>
  </si>
  <si>
    <t>Субсидия на подготовку оснований и укладку искусственного покрытия для футбольных полей детско-юношеских спортивных школ</t>
  </si>
  <si>
    <t>Исполнено по состоянию на 01.07.2018 г.</t>
  </si>
  <si>
    <t>% исполнения  по состоянию на 01.07.2018 г.</t>
  </si>
  <si>
    <t>Сведения о фактически произведенных расходах из бюджета Забайкальского края на предоставления межбюджетных трансфертов бюджетам муниципальных образований по состоянию на 01.07.2018 года</t>
  </si>
  <si>
    <t>24201R0270, 24202R0270, 24203R0270</t>
  </si>
  <si>
    <t>Нераспределенные средства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</si>
</sst>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FAC090"/>
      </top>
      <bottom style="medium">
        <color rgb="FFFAC09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>
      <alignment/>
      <protection/>
    </xf>
    <xf numFmtId="49" fontId="29" fillId="0" borderId="2">
      <alignment horizontal="left" vertical="top" wrapText="1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 horizontal="left"/>
    </xf>
    <xf numFmtId="0" fontId="46" fillId="0" borderId="0" xfId="0" applyFont="1" applyFill="1" applyAlignment="1">
      <alignment horizontal="center" wrapText="1"/>
    </xf>
    <xf numFmtId="0" fontId="46" fillId="0" borderId="0" xfId="0" applyFont="1" applyFill="1" applyAlignment="1">
      <alignment horizontal="center"/>
    </xf>
    <xf numFmtId="4" fontId="45" fillId="0" borderId="0" xfId="0" applyNumberFormat="1" applyFont="1" applyFill="1" applyAlignment="1">
      <alignment horizontal="center"/>
    </xf>
    <xf numFmtId="0" fontId="47" fillId="34" borderId="12" xfId="0" applyFont="1" applyFill="1" applyBorder="1" applyAlignment="1">
      <alignment horizontal="left" vertical="center" wrapText="1"/>
    </xf>
    <xf numFmtId="0" fontId="47" fillId="34" borderId="12" xfId="0" applyFont="1" applyFill="1" applyBorder="1" applyAlignment="1">
      <alignment horizontal="center" vertical="center" wrapText="1"/>
    </xf>
    <xf numFmtId="4" fontId="47" fillId="34" borderId="12" xfId="0" applyNumberFormat="1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wrapText="1"/>
    </xf>
    <xf numFmtId="0" fontId="46" fillId="34" borderId="12" xfId="0" applyFont="1" applyFill="1" applyBorder="1" applyAlignment="1">
      <alignment horizontal="center" wrapText="1"/>
    </xf>
    <xf numFmtId="0" fontId="46" fillId="34" borderId="12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49" fontId="3" fillId="34" borderId="13" xfId="62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4" xfId="62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5" xfId="62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2" xfId="62" applyNumberFormat="1" applyFont="1" applyFill="1" applyBorder="1" applyAlignment="1" applyProtection="1">
      <alignment horizontal="center" vertical="center" wrapText="1"/>
      <protection hidden="1" locked="0"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49" fontId="47" fillId="34" borderId="12" xfId="0" applyNumberFormat="1" applyFont="1" applyFill="1" applyBorder="1" applyAlignment="1">
      <alignment horizontal="center" vertical="center" wrapText="1"/>
    </xf>
    <xf numFmtId="49" fontId="47" fillId="34" borderId="14" xfId="0" applyNumberFormat="1" applyFont="1" applyFill="1" applyBorder="1" applyAlignment="1">
      <alignment horizontal="center" vertical="center" wrapText="1"/>
    </xf>
    <xf numFmtId="49" fontId="47" fillId="34" borderId="12" xfId="0" applyNumberFormat="1" applyFont="1" applyFill="1" applyBorder="1" applyAlignment="1">
      <alignment horizontal="center" vertical="center" wrapText="1"/>
    </xf>
    <xf numFmtId="49" fontId="48" fillId="34" borderId="19" xfId="34" applyFont="1" applyFill="1" applyBorder="1" applyAlignment="1" applyProtection="1">
      <alignment horizontal="center" vertical="center" wrapText="1"/>
      <protection/>
    </xf>
    <xf numFmtId="49" fontId="48" fillId="34" borderId="20" xfId="34" applyFont="1" applyFill="1" applyBorder="1" applyAlignment="1" applyProtection="1">
      <alignment horizontal="center" vertical="center" wrapText="1"/>
      <protection/>
    </xf>
    <xf numFmtId="49" fontId="48" fillId="34" borderId="21" xfId="34" applyFont="1" applyFill="1" applyBorder="1" applyAlignment="1" applyProtection="1">
      <alignment horizontal="center" vertical="center" wrapText="1"/>
      <protection/>
    </xf>
    <xf numFmtId="49" fontId="48" fillId="34" borderId="22" xfId="34" applyFont="1" applyFill="1" applyBorder="1" applyAlignment="1" applyProtection="1">
      <alignment horizontal="center" vertical="center" wrapText="1"/>
      <protection/>
    </xf>
    <xf numFmtId="0" fontId="47" fillId="34" borderId="12" xfId="0" applyFont="1" applyFill="1" applyBorder="1" applyAlignment="1">
      <alignment horizontal="left" vertical="center" wrapText="1"/>
    </xf>
    <xf numFmtId="172" fontId="47" fillId="34" borderId="12" xfId="0" applyNumberFormat="1" applyFont="1" applyFill="1" applyBorder="1" applyAlignment="1">
      <alignment horizontal="center" vertical="center" wrapText="1"/>
    </xf>
    <xf numFmtId="172" fontId="49" fillId="34" borderId="12" xfId="0" applyNumberFormat="1" applyFont="1" applyFill="1" applyBorder="1" applyAlignment="1">
      <alignment horizontal="center" vertical="center"/>
    </xf>
    <xf numFmtId="172" fontId="47" fillId="34" borderId="12" xfId="0" applyNumberFormat="1" applyFont="1" applyFill="1" applyBorder="1" applyAlignment="1">
      <alignment horizontal="center" vertical="center"/>
    </xf>
    <xf numFmtId="172" fontId="46" fillId="34" borderId="12" xfId="0" applyNumberFormat="1" applyFont="1" applyFill="1" applyBorder="1" applyAlignment="1">
      <alignment horizontal="center" vertical="center" wrapText="1"/>
    </xf>
    <xf numFmtId="49" fontId="49" fillId="34" borderId="12" xfId="0" applyNumberFormat="1" applyFont="1" applyFill="1" applyBorder="1" applyAlignment="1">
      <alignment horizontal="left" vertical="center"/>
    </xf>
    <xf numFmtId="0" fontId="49" fillId="34" borderId="12" xfId="0" applyFont="1" applyFill="1" applyBorder="1" applyAlignment="1">
      <alignment horizontal="left" vertical="center"/>
    </xf>
    <xf numFmtId="172" fontId="49" fillId="34" borderId="12" xfId="0" applyNumberFormat="1" applyFont="1" applyFill="1" applyBorder="1" applyAlignment="1">
      <alignment horizontal="center"/>
    </xf>
    <xf numFmtId="172" fontId="49" fillId="34" borderId="12" xfId="0" applyNumberFormat="1" applyFont="1" applyFill="1" applyBorder="1" applyAlignment="1">
      <alignment horizontal="center" vertical="center" wrapText="1"/>
    </xf>
    <xf numFmtId="172" fontId="46" fillId="34" borderId="12" xfId="0" applyNumberFormat="1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left" vertical="center" wrapText="1"/>
    </xf>
    <xf numFmtId="0" fontId="47" fillId="34" borderId="12" xfId="0" applyFont="1" applyFill="1" applyBorder="1" applyAlignment="1">
      <alignment horizontal="left" vertical="center"/>
    </xf>
    <xf numFmtId="172" fontId="49" fillId="34" borderId="12" xfId="60" applyNumberFormat="1" applyFont="1" applyFill="1" applyBorder="1" applyAlignment="1">
      <alignment horizontal="center" vertical="center"/>
    </xf>
    <xf numFmtId="49" fontId="47" fillId="34" borderId="12" xfId="0" applyNumberFormat="1" applyFont="1" applyFill="1" applyBorder="1" applyAlignment="1">
      <alignment horizontal="left" vertical="center"/>
    </xf>
    <xf numFmtId="0" fontId="48" fillId="34" borderId="12" xfId="33" applyNumberFormat="1" applyFont="1" applyFill="1" applyBorder="1" applyAlignment="1" applyProtection="1">
      <alignment horizontal="left" vertical="center"/>
      <protection/>
    </xf>
    <xf numFmtId="0" fontId="47" fillId="34" borderId="12" xfId="0" applyFont="1" applyFill="1" applyBorder="1" applyAlignment="1">
      <alignment horizontal="left" vertical="center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_Лист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6.%20&#1059;&#1087;&#1088;&#1072;&#1074;&#1083;&#1077;&#1085;&#1080;&#1077;%20&#1074;%20&#1089;&#1092;&#1077;&#1088;&#1077;%20&#1084;&#1077;&#1078;&#1073;&#1102;&#1076;.&#1086;&#1090;&#1085;&#1086;&#1096;&#1077;&#1085;&#1080;&#1081;\2.%20&#1054;&#1090;&#1076;&#1077;&#1083;%20&#1084;&#1086;&#1085;&#1080;&#1090;&#1086;&#1088;&#1080;&#1085;&#1075;&#1072;%20&#1084;&#1077;&#1089;&#1090;&#1085;&#1099;&#1093;%20&#1073;&#1102;&#1076;&#1078;&#1077;&#1090;&#1086;&#1074;\!&#1043;&#1086;&#1083;&#1086;&#1073;&#1086;&#1082;&#1086;&#1074;&#1072;%20&#1053;.&#1040;\&#1086;&#1090;%20&#1042;&#1083;&#1072;&#1089;&#1086;&#1074;&#1086;&#1081;\&#1084;&#1073;&#1090;%202%20&#1082;&#1074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в тыс р"/>
      <sheetName val="Лист2"/>
      <sheetName val="Лист3"/>
    </sheetNames>
    <sheetDataSet>
      <sheetData sheetId="1">
        <row r="8">
          <cell r="C8">
            <v>1749</v>
          </cell>
          <cell r="D8">
            <v>1749</v>
          </cell>
        </row>
        <row r="9">
          <cell r="C9">
            <v>999</v>
          </cell>
          <cell r="D9">
            <v>999</v>
          </cell>
        </row>
        <row r="10">
          <cell r="C10">
            <v>1310</v>
          </cell>
          <cell r="D10">
            <v>1310</v>
          </cell>
        </row>
        <row r="11">
          <cell r="C11">
            <v>2160</v>
          </cell>
          <cell r="D11">
            <v>2160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47"/>
  <sheetViews>
    <sheetView tabSelected="1" view="pageLayout" zoomScaleNormal="70" zoomScaleSheetLayoutView="90" workbookViewId="0" topLeftCell="A1">
      <selection activeCell="A1" sqref="A1:K1"/>
    </sheetView>
  </sheetViews>
  <sheetFormatPr defaultColWidth="9.140625" defaultRowHeight="15"/>
  <cols>
    <col min="1" max="1" width="6.421875" style="2" customWidth="1"/>
    <col min="2" max="2" width="29.28125" style="2" customWidth="1"/>
    <col min="3" max="3" width="17.421875" style="1" customWidth="1"/>
    <col min="4" max="4" width="15.57421875" style="1" customWidth="1"/>
    <col min="5" max="5" width="14.28125" style="1" customWidth="1"/>
    <col min="6" max="7" width="15.57421875" style="1" customWidth="1"/>
    <col min="8" max="8" width="14.7109375" style="1" customWidth="1"/>
    <col min="9" max="10" width="15.57421875" style="1" customWidth="1"/>
    <col min="11" max="11" width="15.140625" style="1" customWidth="1"/>
    <col min="12" max="12" width="18.57421875" style="1" customWidth="1"/>
    <col min="13" max="13" width="17.28125" style="1" customWidth="1"/>
    <col min="14" max="14" width="15.8515625" style="1" customWidth="1"/>
    <col min="15" max="16" width="15.57421875" style="1" customWidth="1"/>
    <col min="17" max="17" width="14.57421875" style="1" customWidth="1"/>
    <col min="18" max="18" width="14.00390625" style="1" customWidth="1"/>
    <col min="19" max="19" width="13.28125" style="1" customWidth="1"/>
    <col min="20" max="20" width="15.00390625" style="1" customWidth="1"/>
    <col min="21" max="22" width="14.140625" style="1" customWidth="1"/>
    <col min="23" max="23" width="14.00390625" style="1" customWidth="1"/>
    <col min="24" max="25" width="14.140625" style="1" customWidth="1"/>
    <col min="26" max="26" width="14.421875" style="1" customWidth="1"/>
    <col min="27" max="27" width="17.00390625" style="1" customWidth="1"/>
    <col min="28" max="28" width="18.00390625" style="1" customWidth="1"/>
    <col min="29" max="29" width="16.28125" style="1" customWidth="1"/>
    <col min="30" max="30" width="23.00390625" style="1" customWidth="1"/>
    <col min="31" max="31" width="21.00390625" style="1" customWidth="1"/>
    <col min="32" max="32" width="22.28125" style="1" customWidth="1"/>
    <col min="33" max="38" width="23.140625" style="1" customWidth="1"/>
    <col min="39" max="39" width="25.00390625" style="1" customWidth="1"/>
    <col min="40" max="41" width="26.8515625" style="1" customWidth="1"/>
    <col min="42" max="42" width="23.28125" style="1" customWidth="1"/>
    <col min="43" max="43" width="14.140625" style="1" hidden="1" customWidth="1"/>
    <col min="44" max="44" width="14.7109375" style="1" hidden="1" customWidth="1"/>
    <col min="45" max="45" width="21.28125" style="1" customWidth="1"/>
    <col min="46" max="46" width="20.140625" style="1" customWidth="1"/>
    <col min="47" max="47" width="19.00390625" style="1" customWidth="1"/>
    <col min="48" max="48" width="26.7109375" style="1" customWidth="1"/>
    <col min="49" max="50" width="14.140625" style="1" customWidth="1"/>
    <col min="51" max="51" width="14.00390625" style="1" customWidth="1"/>
    <col min="52" max="53" width="14.140625" style="1" customWidth="1"/>
    <col min="54" max="54" width="14.57421875" style="1" customWidth="1"/>
    <col min="55" max="55" width="32.28125" style="1" customWidth="1"/>
    <col min="56" max="58" width="14.57421875" style="1" customWidth="1"/>
    <col min="59" max="60" width="14.140625" style="1" customWidth="1"/>
    <col min="61" max="61" width="14.421875" style="1" customWidth="1"/>
    <col min="62" max="62" width="19.00390625" style="1" customWidth="1"/>
    <col min="63" max="63" width="14.140625" style="1" hidden="1" customWidth="1"/>
    <col min="64" max="64" width="14.00390625" style="1" hidden="1" customWidth="1"/>
    <col min="65" max="65" width="23.57421875" style="1" customWidth="1"/>
    <col min="66" max="66" width="14.140625" style="1" hidden="1" customWidth="1"/>
    <col min="67" max="67" width="15.00390625" style="1" hidden="1" customWidth="1"/>
    <col min="68" max="68" width="23.140625" style="1" customWidth="1"/>
    <col min="69" max="69" width="19.28125" style="1" customWidth="1"/>
    <col min="70" max="70" width="15.57421875" style="1" customWidth="1"/>
    <col min="71" max="73" width="21.28125" style="1" customWidth="1"/>
    <col min="74" max="74" width="20.421875" style="1" customWidth="1"/>
    <col min="75" max="75" width="14.140625" style="1" customWidth="1"/>
    <col min="76" max="76" width="14.7109375" style="1" customWidth="1"/>
    <col min="77" max="81" width="14.140625" style="1" customWidth="1"/>
    <col min="82" max="82" width="14.57421875" style="1" customWidth="1"/>
    <col min="83" max="85" width="20.8515625" style="1" customWidth="1"/>
    <col min="86" max="86" width="20.57421875" style="1" customWidth="1"/>
    <col min="87" max="87" width="18.7109375" style="1" customWidth="1"/>
    <col min="88" max="88" width="19.28125" style="1" customWidth="1"/>
    <col min="89" max="89" width="21.140625" style="1" customWidth="1"/>
    <col min="90" max="90" width="22.57421875" style="1" customWidth="1"/>
    <col min="91" max="91" width="28.8515625" style="1" customWidth="1"/>
    <col min="92" max="93" width="15.00390625" style="1" hidden="1" customWidth="1"/>
    <col min="94" max="94" width="20.140625" style="1" customWidth="1"/>
    <col min="95" max="95" width="22.57421875" style="1" customWidth="1"/>
    <col min="96" max="101" width="15.00390625" style="1" customWidth="1"/>
    <col min="102" max="102" width="23.57421875" style="1" customWidth="1"/>
    <col min="103" max="104" width="15.00390625" style="1" hidden="1" customWidth="1"/>
    <col min="105" max="105" width="18.7109375" style="1" customWidth="1"/>
    <col min="106" max="111" width="15.00390625" style="1" customWidth="1"/>
    <col min="112" max="132" width="14.57421875" style="1" customWidth="1"/>
    <col min="133" max="133" width="38.00390625" style="1" customWidth="1"/>
    <col min="134" max="135" width="14.57421875" style="1" hidden="1" customWidth="1"/>
    <col min="136" max="136" width="40.00390625" style="1" customWidth="1"/>
    <col min="137" max="138" width="14.57421875" style="1" hidden="1" customWidth="1"/>
    <col min="139" max="139" width="19.7109375" style="1" customWidth="1"/>
    <col min="140" max="140" width="19.00390625" style="1" customWidth="1"/>
    <col min="141" max="141" width="17.140625" style="1" customWidth="1"/>
    <col min="142" max="144" width="14.57421875" style="1" customWidth="1"/>
    <col min="145" max="145" width="15.57421875" style="1" customWidth="1"/>
    <col min="146" max="146" width="15.8515625" style="1" customWidth="1"/>
    <col min="147" max="171" width="14.57421875" style="1" customWidth="1"/>
    <col min="172" max="178" width="15.00390625" style="1" customWidth="1"/>
    <col min="179" max="180" width="17.57421875" style="1" customWidth="1"/>
    <col min="181" max="183" width="16.28125" style="1" customWidth="1"/>
    <col min="184" max="184" width="15.28125" style="1" customWidth="1"/>
    <col min="185" max="185" width="17.140625" style="1" customWidth="1"/>
    <col min="186" max="186" width="15.28125" style="1" customWidth="1"/>
    <col min="187" max="187" width="14.28125" style="1" customWidth="1"/>
    <col min="188" max="188" width="13.57421875" style="1" customWidth="1"/>
    <col min="189" max="189" width="15.00390625" style="1" customWidth="1"/>
    <col min="190" max="192" width="16.140625" style="1" customWidth="1"/>
    <col min="193" max="193" width="21.421875" style="1" customWidth="1"/>
    <col min="194" max="194" width="14.28125" style="1" customWidth="1"/>
    <col min="195" max="195" width="13.7109375" style="1" customWidth="1"/>
    <col min="196" max="196" width="14.140625" style="1" customWidth="1"/>
    <col min="197" max="16384" width="9.140625" style="1" customWidth="1"/>
  </cols>
  <sheetData>
    <row r="1" spans="1:196" ht="39" customHeight="1">
      <c r="A1" s="57" t="s">
        <v>206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</row>
    <row r="3" spans="1:196" s="3" customFormat="1" ht="18.75" customHeight="1">
      <c r="A3" s="6" t="s">
        <v>114</v>
      </c>
      <c r="B3" s="6" t="s">
        <v>113</v>
      </c>
      <c r="C3" s="7" t="s">
        <v>155</v>
      </c>
      <c r="D3" s="7"/>
      <c r="E3" s="7"/>
      <c r="F3" s="7" t="s">
        <v>156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 t="s">
        <v>158</v>
      </c>
      <c r="S3" s="7"/>
      <c r="T3" s="7"/>
      <c r="U3" s="7" t="s">
        <v>156</v>
      </c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 t="s">
        <v>161</v>
      </c>
      <c r="DI3" s="7"/>
      <c r="DJ3" s="7"/>
      <c r="DK3" s="7" t="s">
        <v>156</v>
      </c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8" t="s">
        <v>162</v>
      </c>
      <c r="GF3" s="8"/>
      <c r="GG3" s="8"/>
      <c r="GH3" s="9" t="s">
        <v>156</v>
      </c>
      <c r="GI3" s="9"/>
      <c r="GJ3" s="9"/>
      <c r="GK3" s="10"/>
      <c r="GL3" s="11" t="s">
        <v>163</v>
      </c>
      <c r="GM3" s="11"/>
      <c r="GN3" s="11"/>
    </row>
    <row r="4" spans="1:196" s="3" customFormat="1" ht="171.75" customHeight="1">
      <c r="A4" s="6"/>
      <c r="B4" s="6"/>
      <c r="C4" s="7"/>
      <c r="D4" s="7"/>
      <c r="E4" s="7"/>
      <c r="F4" s="7" t="s">
        <v>35</v>
      </c>
      <c r="G4" s="7"/>
      <c r="H4" s="7"/>
      <c r="I4" s="7" t="s">
        <v>36</v>
      </c>
      <c r="J4" s="7"/>
      <c r="K4" s="7"/>
      <c r="L4" s="12" t="s">
        <v>166</v>
      </c>
      <c r="M4" s="13"/>
      <c r="N4" s="14"/>
      <c r="O4" s="7" t="s">
        <v>40</v>
      </c>
      <c r="P4" s="7"/>
      <c r="Q4" s="7"/>
      <c r="R4" s="7"/>
      <c r="S4" s="7"/>
      <c r="T4" s="7"/>
      <c r="U4" s="7" t="s">
        <v>34</v>
      </c>
      <c r="V4" s="7"/>
      <c r="W4" s="7"/>
      <c r="X4" s="7" t="s">
        <v>38</v>
      </c>
      <c r="Y4" s="7"/>
      <c r="Z4" s="7"/>
      <c r="AA4" s="12" t="s">
        <v>179</v>
      </c>
      <c r="AB4" s="13"/>
      <c r="AC4" s="14"/>
      <c r="AD4" s="15" t="s">
        <v>200</v>
      </c>
      <c r="AE4" s="16" t="s">
        <v>183</v>
      </c>
      <c r="AF4" s="16" t="s">
        <v>185</v>
      </c>
      <c r="AG4" s="16" t="s">
        <v>186</v>
      </c>
      <c r="AH4" s="16" t="s">
        <v>203</v>
      </c>
      <c r="AI4" s="17" t="s">
        <v>189</v>
      </c>
      <c r="AJ4" s="17" t="s">
        <v>171</v>
      </c>
      <c r="AK4" s="17" t="s">
        <v>67</v>
      </c>
      <c r="AL4" s="17" t="s">
        <v>49</v>
      </c>
      <c r="AM4" s="17" t="s">
        <v>174</v>
      </c>
      <c r="AN4" s="17" t="s">
        <v>167</v>
      </c>
      <c r="AO4" s="17" t="s">
        <v>193</v>
      </c>
      <c r="AP4" s="7" t="s">
        <v>60</v>
      </c>
      <c r="AQ4" s="7"/>
      <c r="AR4" s="7"/>
      <c r="AS4" s="18" t="s">
        <v>169</v>
      </c>
      <c r="AT4" s="19"/>
      <c r="AU4" s="20"/>
      <c r="AV4" s="21" t="s">
        <v>194</v>
      </c>
      <c r="AW4" s="7" t="s">
        <v>64</v>
      </c>
      <c r="AX4" s="7"/>
      <c r="AY4" s="7"/>
      <c r="AZ4" s="7" t="s">
        <v>65</v>
      </c>
      <c r="BA4" s="7"/>
      <c r="BB4" s="7"/>
      <c r="BC4" s="16" t="s">
        <v>197</v>
      </c>
      <c r="BD4" s="22" t="s">
        <v>192</v>
      </c>
      <c r="BE4" s="23"/>
      <c r="BF4" s="24"/>
      <c r="BG4" s="7" t="s">
        <v>115</v>
      </c>
      <c r="BH4" s="7"/>
      <c r="BI4" s="7"/>
      <c r="BJ4" s="16" t="s">
        <v>55</v>
      </c>
      <c r="BK4" s="25"/>
      <c r="BL4" s="26"/>
      <c r="BM4" s="7" t="s">
        <v>56</v>
      </c>
      <c r="BN4" s="7"/>
      <c r="BO4" s="7"/>
      <c r="BP4" s="22" t="s">
        <v>191</v>
      </c>
      <c r="BQ4" s="23"/>
      <c r="BR4" s="24"/>
      <c r="BS4" s="17" t="s">
        <v>173</v>
      </c>
      <c r="BT4" s="17" t="s">
        <v>59</v>
      </c>
      <c r="BU4" s="17" t="s">
        <v>66</v>
      </c>
      <c r="BV4" s="7" t="s">
        <v>57</v>
      </c>
      <c r="BW4" s="7"/>
      <c r="BX4" s="7"/>
      <c r="BY4" s="7" t="s">
        <v>66</v>
      </c>
      <c r="BZ4" s="7"/>
      <c r="CA4" s="7"/>
      <c r="CB4" s="7" t="s">
        <v>66</v>
      </c>
      <c r="CC4" s="7"/>
      <c r="CD4" s="7"/>
      <c r="CE4" s="27" t="s">
        <v>67</v>
      </c>
      <c r="CF4" s="28"/>
      <c r="CG4" s="29"/>
      <c r="CH4" s="30" t="s">
        <v>182</v>
      </c>
      <c r="CI4" s="31"/>
      <c r="CJ4" s="32"/>
      <c r="CK4" s="30" t="s">
        <v>67</v>
      </c>
      <c r="CL4" s="32"/>
      <c r="CM4" s="7" t="s">
        <v>43</v>
      </c>
      <c r="CN4" s="7"/>
      <c r="CO4" s="7"/>
      <c r="CP4" s="17" t="s">
        <v>172</v>
      </c>
      <c r="CQ4" s="17" t="s">
        <v>195</v>
      </c>
      <c r="CR4" s="7" t="s">
        <v>68</v>
      </c>
      <c r="CS4" s="7"/>
      <c r="CT4" s="7"/>
      <c r="CU4" s="7" t="s">
        <v>66</v>
      </c>
      <c r="CV4" s="7"/>
      <c r="CW4" s="7"/>
      <c r="CX4" s="7" t="s">
        <v>69</v>
      </c>
      <c r="CY4" s="7"/>
      <c r="CZ4" s="7"/>
      <c r="DA4" s="17" t="s">
        <v>176</v>
      </c>
      <c r="DB4" s="7" t="s">
        <v>70</v>
      </c>
      <c r="DC4" s="7"/>
      <c r="DD4" s="7"/>
      <c r="DE4" s="7" t="s">
        <v>42</v>
      </c>
      <c r="DF4" s="7"/>
      <c r="DG4" s="7"/>
      <c r="DH4" s="7"/>
      <c r="DI4" s="7"/>
      <c r="DJ4" s="7"/>
      <c r="DK4" s="7" t="s">
        <v>37</v>
      </c>
      <c r="DL4" s="7"/>
      <c r="DM4" s="7"/>
      <c r="DN4" s="7" t="s">
        <v>39</v>
      </c>
      <c r="DO4" s="7"/>
      <c r="DP4" s="7"/>
      <c r="DQ4" s="7" t="s">
        <v>44</v>
      </c>
      <c r="DR4" s="7"/>
      <c r="DS4" s="7"/>
      <c r="DT4" s="7" t="s">
        <v>75</v>
      </c>
      <c r="DU4" s="7"/>
      <c r="DV4" s="7"/>
      <c r="DW4" s="7" t="s">
        <v>76</v>
      </c>
      <c r="DX4" s="7"/>
      <c r="DY4" s="7"/>
      <c r="DZ4" s="7" t="s">
        <v>61</v>
      </c>
      <c r="EA4" s="7"/>
      <c r="EB4" s="7"/>
      <c r="EC4" s="7" t="s">
        <v>62</v>
      </c>
      <c r="ED4" s="7"/>
      <c r="EE4" s="7"/>
      <c r="EF4" s="7" t="s">
        <v>63</v>
      </c>
      <c r="EG4" s="7"/>
      <c r="EH4" s="7"/>
      <c r="EI4" s="7" t="s">
        <v>51</v>
      </c>
      <c r="EJ4" s="7"/>
      <c r="EK4" s="7"/>
      <c r="EL4" s="7" t="s">
        <v>52</v>
      </c>
      <c r="EM4" s="7"/>
      <c r="EN4" s="7"/>
      <c r="EO4" s="7" t="s">
        <v>51</v>
      </c>
      <c r="EP4" s="7"/>
      <c r="EQ4" s="7"/>
      <c r="ER4" s="7" t="s">
        <v>53</v>
      </c>
      <c r="ES4" s="7"/>
      <c r="ET4" s="7"/>
      <c r="EU4" s="7" t="s">
        <v>54</v>
      </c>
      <c r="EV4" s="7"/>
      <c r="EW4" s="7"/>
      <c r="EX4" s="7" t="s">
        <v>58</v>
      </c>
      <c r="EY4" s="7"/>
      <c r="EZ4" s="7"/>
      <c r="FA4" s="7" t="s">
        <v>45</v>
      </c>
      <c r="FB4" s="7"/>
      <c r="FC4" s="7"/>
      <c r="FD4" s="7" t="s">
        <v>46</v>
      </c>
      <c r="FE4" s="7"/>
      <c r="FF4" s="7"/>
      <c r="FG4" s="7" t="s">
        <v>47</v>
      </c>
      <c r="FH4" s="7"/>
      <c r="FI4" s="7"/>
      <c r="FJ4" s="7" t="s">
        <v>48</v>
      </c>
      <c r="FK4" s="7"/>
      <c r="FL4" s="7"/>
      <c r="FM4" s="7" t="s">
        <v>41</v>
      </c>
      <c r="FN4" s="7"/>
      <c r="FO4" s="7"/>
      <c r="FP4" s="7" t="s">
        <v>72</v>
      </c>
      <c r="FQ4" s="7"/>
      <c r="FR4" s="7"/>
      <c r="FS4" s="7" t="s">
        <v>73</v>
      </c>
      <c r="FT4" s="7"/>
      <c r="FU4" s="7"/>
      <c r="FV4" s="7" t="s">
        <v>71</v>
      </c>
      <c r="FW4" s="7"/>
      <c r="FX4" s="7"/>
      <c r="FY4" s="7" t="s">
        <v>74</v>
      </c>
      <c r="FZ4" s="7"/>
      <c r="GA4" s="7"/>
      <c r="GB4" s="7" t="s">
        <v>50</v>
      </c>
      <c r="GC4" s="7"/>
      <c r="GD4" s="7"/>
      <c r="GE4" s="8"/>
      <c r="GF4" s="8"/>
      <c r="GG4" s="8"/>
      <c r="GH4" s="7" t="s">
        <v>77</v>
      </c>
      <c r="GI4" s="7"/>
      <c r="GJ4" s="7"/>
      <c r="GK4" s="17" t="s">
        <v>196</v>
      </c>
      <c r="GL4" s="11"/>
      <c r="GM4" s="11"/>
      <c r="GN4" s="11"/>
    </row>
    <row r="5" spans="1:196" s="3" customFormat="1" ht="56.25" customHeight="1">
      <c r="A5" s="6"/>
      <c r="B5" s="6"/>
      <c r="C5" s="7"/>
      <c r="D5" s="7"/>
      <c r="E5" s="7"/>
      <c r="F5" s="7" t="s">
        <v>1</v>
      </c>
      <c r="G5" s="7"/>
      <c r="H5" s="7"/>
      <c r="I5" s="7" t="s">
        <v>2</v>
      </c>
      <c r="J5" s="7"/>
      <c r="K5" s="7"/>
      <c r="L5" s="22">
        <v>130278050</v>
      </c>
      <c r="M5" s="23"/>
      <c r="N5" s="24"/>
      <c r="O5" s="7" t="s">
        <v>6</v>
      </c>
      <c r="P5" s="7"/>
      <c r="Q5" s="7"/>
      <c r="R5" s="7"/>
      <c r="S5" s="7"/>
      <c r="T5" s="7"/>
      <c r="U5" s="7" t="s">
        <v>0</v>
      </c>
      <c r="V5" s="7"/>
      <c r="W5" s="7"/>
      <c r="X5" s="7" t="s">
        <v>4</v>
      </c>
      <c r="Y5" s="7"/>
      <c r="Z5" s="7"/>
      <c r="AA5" s="33" t="s">
        <v>201</v>
      </c>
      <c r="AB5" s="33"/>
      <c r="AC5" s="33"/>
      <c r="AD5" s="34" t="s">
        <v>202</v>
      </c>
      <c r="AE5" s="16" t="s">
        <v>184</v>
      </c>
      <c r="AF5" s="16" t="s">
        <v>187</v>
      </c>
      <c r="AG5" s="16" t="s">
        <v>188</v>
      </c>
      <c r="AH5" s="16">
        <v>1840173950</v>
      </c>
      <c r="AI5" s="17" t="s">
        <v>190</v>
      </c>
      <c r="AJ5" s="17">
        <v>2010273670</v>
      </c>
      <c r="AK5" s="17" t="s">
        <v>24</v>
      </c>
      <c r="AL5" s="17" t="s">
        <v>12</v>
      </c>
      <c r="AM5" s="17" t="s">
        <v>175</v>
      </c>
      <c r="AN5" s="17" t="s">
        <v>168</v>
      </c>
      <c r="AO5" s="17">
        <v>1210274770</v>
      </c>
      <c r="AP5" s="7">
        <v>1210374521</v>
      </c>
      <c r="AQ5" s="7"/>
      <c r="AR5" s="7"/>
      <c r="AS5" s="22" t="s">
        <v>170</v>
      </c>
      <c r="AT5" s="23"/>
      <c r="AU5" s="24"/>
      <c r="AV5" s="17">
        <v>1310174300</v>
      </c>
      <c r="AW5" s="7">
        <v>1330374315</v>
      </c>
      <c r="AX5" s="7"/>
      <c r="AY5" s="7"/>
      <c r="AZ5" s="7">
        <v>1330374317</v>
      </c>
      <c r="BA5" s="7"/>
      <c r="BB5" s="7"/>
      <c r="BC5" s="16" t="s">
        <v>198</v>
      </c>
      <c r="BD5" s="22">
        <v>1430271432</v>
      </c>
      <c r="BE5" s="23"/>
      <c r="BF5" s="24"/>
      <c r="BG5" s="7">
        <v>1470271101</v>
      </c>
      <c r="BH5" s="7"/>
      <c r="BI5" s="7"/>
      <c r="BJ5" s="16">
        <v>1490371421</v>
      </c>
      <c r="BK5" s="25"/>
      <c r="BL5" s="26"/>
      <c r="BM5" s="7">
        <v>1490371436</v>
      </c>
      <c r="BN5" s="7"/>
      <c r="BO5" s="7"/>
      <c r="BP5" s="22">
        <v>1490371437</v>
      </c>
      <c r="BQ5" s="23"/>
      <c r="BR5" s="24"/>
      <c r="BS5" s="17" t="s">
        <v>180</v>
      </c>
      <c r="BT5" s="35" t="s">
        <v>20</v>
      </c>
      <c r="BU5" s="35" t="s">
        <v>199</v>
      </c>
      <c r="BV5" s="7" t="s">
        <v>18</v>
      </c>
      <c r="BW5" s="7"/>
      <c r="BX5" s="7"/>
      <c r="BY5" s="7">
        <v>1510874104</v>
      </c>
      <c r="BZ5" s="7"/>
      <c r="CA5" s="7"/>
      <c r="CB5" s="7">
        <v>1841074104</v>
      </c>
      <c r="CC5" s="7"/>
      <c r="CD5" s="7"/>
      <c r="CE5" s="36" t="s">
        <v>181</v>
      </c>
      <c r="CF5" s="37"/>
      <c r="CG5" s="38"/>
      <c r="CH5" s="22">
        <v>2010377670</v>
      </c>
      <c r="CI5" s="23"/>
      <c r="CJ5" s="24"/>
      <c r="CK5" s="39" t="s">
        <v>24</v>
      </c>
      <c r="CL5" s="17" t="s">
        <v>178</v>
      </c>
      <c r="CM5" s="7">
        <v>2110678111</v>
      </c>
      <c r="CN5" s="7"/>
      <c r="CO5" s="7"/>
      <c r="CP5" s="17" t="s">
        <v>207</v>
      </c>
      <c r="CQ5" s="17">
        <v>2610274402</v>
      </c>
      <c r="CR5" s="7">
        <v>2710274905</v>
      </c>
      <c r="CS5" s="7"/>
      <c r="CT5" s="7"/>
      <c r="CU5" s="7">
        <v>2720274104</v>
      </c>
      <c r="CV5" s="7"/>
      <c r="CW5" s="7"/>
      <c r="CX5" s="7" t="s">
        <v>25</v>
      </c>
      <c r="CY5" s="7"/>
      <c r="CZ5" s="7"/>
      <c r="DA5" s="17" t="s">
        <v>177</v>
      </c>
      <c r="DB5" s="7" t="s">
        <v>26</v>
      </c>
      <c r="DC5" s="7"/>
      <c r="DD5" s="7"/>
      <c r="DE5" s="7">
        <v>8800078182</v>
      </c>
      <c r="DF5" s="7"/>
      <c r="DG5" s="7"/>
      <c r="DH5" s="7"/>
      <c r="DI5" s="7"/>
      <c r="DJ5" s="7"/>
      <c r="DK5" s="7" t="s">
        <v>3</v>
      </c>
      <c r="DL5" s="7"/>
      <c r="DM5" s="7"/>
      <c r="DN5" s="7" t="s">
        <v>5</v>
      </c>
      <c r="DO5" s="7"/>
      <c r="DP5" s="7"/>
      <c r="DQ5" s="33" t="s">
        <v>8</v>
      </c>
      <c r="DR5" s="33"/>
      <c r="DS5" s="33"/>
      <c r="DT5" s="7" t="s">
        <v>31</v>
      </c>
      <c r="DU5" s="7"/>
      <c r="DV5" s="7"/>
      <c r="DW5" s="7" t="s">
        <v>32</v>
      </c>
      <c r="DX5" s="7"/>
      <c r="DY5" s="7"/>
      <c r="DZ5" s="7" t="s">
        <v>21</v>
      </c>
      <c r="EA5" s="7"/>
      <c r="EB5" s="7"/>
      <c r="EC5" s="7" t="s">
        <v>22</v>
      </c>
      <c r="ED5" s="7"/>
      <c r="EE5" s="7"/>
      <c r="EF5" s="7" t="s">
        <v>23</v>
      </c>
      <c r="EG5" s="7"/>
      <c r="EH5" s="7"/>
      <c r="EI5" s="7" t="s">
        <v>14</v>
      </c>
      <c r="EJ5" s="7"/>
      <c r="EK5" s="7"/>
      <c r="EL5" s="7" t="s">
        <v>15</v>
      </c>
      <c r="EM5" s="7"/>
      <c r="EN5" s="7"/>
      <c r="EO5" s="7">
        <v>1420171201</v>
      </c>
      <c r="EP5" s="7"/>
      <c r="EQ5" s="7"/>
      <c r="ER5" s="7" t="s">
        <v>16</v>
      </c>
      <c r="ES5" s="7"/>
      <c r="ET5" s="7"/>
      <c r="EU5" s="7" t="s">
        <v>17</v>
      </c>
      <c r="EV5" s="7"/>
      <c r="EW5" s="7"/>
      <c r="EX5" s="7" t="s">
        <v>19</v>
      </c>
      <c r="EY5" s="7"/>
      <c r="EZ5" s="7"/>
      <c r="FA5" s="7" t="s">
        <v>9</v>
      </c>
      <c r="FB5" s="7"/>
      <c r="FC5" s="7"/>
      <c r="FD5" s="7" t="s">
        <v>10</v>
      </c>
      <c r="FE5" s="7"/>
      <c r="FF5" s="7"/>
      <c r="FG5" s="7" t="s">
        <v>11</v>
      </c>
      <c r="FH5" s="7"/>
      <c r="FI5" s="7"/>
      <c r="FJ5" s="7">
        <v>1730579581</v>
      </c>
      <c r="FK5" s="7"/>
      <c r="FL5" s="7"/>
      <c r="FM5" s="7" t="s">
        <v>7</v>
      </c>
      <c r="FN5" s="7"/>
      <c r="FO5" s="7"/>
      <c r="FP5" s="7" t="s">
        <v>28</v>
      </c>
      <c r="FQ5" s="7"/>
      <c r="FR5" s="7"/>
      <c r="FS5" s="7" t="s">
        <v>29</v>
      </c>
      <c r="FT5" s="7"/>
      <c r="FU5" s="7"/>
      <c r="FV5" s="7" t="s">
        <v>27</v>
      </c>
      <c r="FW5" s="7"/>
      <c r="FX5" s="7"/>
      <c r="FY5" s="7" t="s">
        <v>30</v>
      </c>
      <c r="FZ5" s="7"/>
      <c r="GA5" s="7"/>
      <c r="GB5" s="7" t="s">
        <v>13</v>
      </c>
      <c r="GC5" s="7"/>
      <c r="GD5" s="7"/>
      <c r="GE5" s="8"/>
      <c r="GF5" s="8"/>
      <c r="GG5" s="8"/>
      <c r="GH5" s="7" t="s">
        <v>33</v>
      </c>
      <c r="GI5" s="7"/>
      <c r="GJ5" s="7"/>
      <c r="GK5" s="17">
        <v>8800009218</v>
      </c>
      <c r="GL5" s="11"/>
      <c r="GM5" s="11"/>
      <c r="GN5" s="11"/>
    </row>
    <row r="6" spans="1:196" s="3" customFormat="1" ht="55.5" customHeight="1">
      <c r="A6" s="6"/>
      <c r="B6" s="6"/>
      <c r="C6" s="17" t="s">
        <v>157</v>
      </c>
      <c r="D6" s="17" t="s">
        <v>204</v>
      </c>
      <c r="E6" s="17" t="s">
        <v>205</v>
      </c>
      <c r="F6" s="17" t="s">
        <v>157</v>
      </c>
      <c r="G6" s="17" t="s">
        <v>204</v>
      </c>
      <c r="H6" s="17" t="s">
        <v>205</v>
      </c>
      <c r="I6" s="17" t="s">
        <v>157</v>
      </c>
      <c r="J6" s="17" t="s">
        <v>204</v>
      </c>
      <c r="K6" s="17" t="s">
        <v>205</v>
      </c>
      <c r="L6" s="17" t="s">
        <v>157</v>
      </c>
      <c r="M6" s="17" t="s">
        <v>204</v>
      </c>
      <c r="N6" s="17" t="s">
        <v>205</v>
      </c>
      <c r="O6" s="17" t="s">
        <v>157</v>
      </c>
      <c r="P6" s="17" t="s">
        <v>204</v>
      </c>
      <c r="Q6" s="17" t="s">
        <v>205</v>
      </c>
      <c r="R6" s="17" t="s">
        <v>157</v>
      </c>
      <c r="S6" s="17" t="s">
        <v>204</v>
      </c>
      <c r="T6" s="17" t="s">
        <v>205</v>
      </c>
      <c r="U6" s="17" t="s">
        <v>157</v>
      </c>
      <c r="V6" s="17" t="s">
        <v>204</v>
      </c>
      <c r="W6" s="17" t="s">
        <v>205</v>
      </c>
      <c r="X6" s="17" t="s">
        <v>157</v>
      </c>
      <c r="Y6" s="17" t="s">
        <v>204</v>
      </c>
      <c r="Z6" s="17" t="s">
        <v>205</v>
      </c>
      <c r="AA6" s="17" t="s">
        <v>157</v>
      </c>
      <c r="AB6" s="17" t="s">
        <v>204</v>
      </c>
      <c r="AC6" s="17" t="s">
        <v>205</v>
      </c>
      <c r="AD6" s="17" t="s">
        <v>157</v>
      </c>
      <c r="AE6" s="17" t="s">
        <v>157</v>
      </c>
      <c r="AF6" s="17" t="s">
        <v>157</v>
      </c>
      <c r="AG6" s="17" t="s">
        <v>157</v>
      </c>
      <c r="AH6" s="17" t="s">
        <v>157</v>
      </c>
      <c r="AI6" s="17" t="s">
        <v>157</v>
      </c>
      <c r="AJ6" s="17" t="s">
        <v>157</v>
      </c>
      <c r="AK6" s="17" t="s">
        <v>157</v>
      </c>
      <c r="AL6" s="17" t="s">
        <v>157</v>
      </c>
      <c r="AM6" s="17" t="s">
        <v>157</v>
      </c>
      <c r="AN6" s="17" t="s">
        <v>157</v>
      </c>
      <c r="AO6" s="17" t="s">
        <v>157</v>
      </c>
      <c r="AP6" s="17" t="s">
        <v>157</v>
      </c>
      <c r="AQ6" s="17" t="s">
        <v>157</v>
      </c>
      <c r="AR6" s="17" t="s">
        <v>157</v>
      </c>
      <c r="AS6" s="17" t="s">
        <v>157</v>
      </c>
      <c r="AT6" s="17" t="s">
        <v>204</v>
      </c>
      <c r="AU6" s="17" t="s">
        <v>205</v>
      </c>
      <c r="AV6" s="17" t="s">
        <v>157</v>
      </c>
      <c r="AW6" s="17" t="s">
        <v>157</v>
      </c>
      <c r="AX6" s="17" t="s">
        <v>204</v>
      </c>
      <c r="AY6" s="17" t="s">
        <v>205</v>
      </c>
      <c r="AZ6" s="17" t="s">
        <v>157</v>
      </c>
      <c r="BA6" s="17" t="s">
        <v>204</v>
      </c>
      <c r="BB6" s="17" t="s">
        <v>205</v>
      </c>
      <c r="BC6" s="17" t="s">
        <v>157</v>
      </c>
      <c r="BD6" s="17" t="s">
        <v>157</v>
      </c>
      <c r="BE6" s="17" t="s">
        <v>204</v>
      </c>
      <c r="BF6" s="17" t="s">
        <v>205</v>
      </c>
      <c r="BG6" s="17" t="s">
        <v>157</v>
      </c>
      <c r="BH6" s="17" t="s">
        <v>204</v>
      </c>
      <c r="BI6" s="17" t="s">
        <v>205</v>
      </c>
      <c r="BJ6" s="17" t="s">
        <v>157</v>
      </c>
      <c r="BK6" s="17" t="s">
        <v>159</v>
      </c>
      <c r="BL6" s="17" t="s">
        <v>160</v>
      </c>
      <c r="BM6" s="17" t="s">
        <v>157</v>
      </c>
      <c r="BN6" s="17" t="s">
        <v>157</v>
      </c>
      <c r="BO6" s="17" t="s">
        <v>157</v>
      </c>
      <c r="BP6" s="17" t="s">
        <v>157</v>
      </c>
      <c r="BQ6" s="17" t="s">
        <v>204</v>
      </c>
      <c r="BR6" s="17" t="s">
        <v>205</v>
      </c>
      <c r="BS6" s="17" t="s">
        <v>157</v>
      </c>
      <c r="BT6" s="17" t="s">
        <v>157</v>
      </c>
      <c r="BU6" s="17" t="s">
        <v>157</v>
      </c>
      <c r="BV6" s="17" t="s">
        <v>157</v>
      </c>
      <c r="BW6" s="17" t="s">
        <v>204</v>
      </c>
      <c r="BX6" s="17" t="s">
        <v>205</v>
      </c>
      <c r="BY6" s="17" t="s">
        <v>157</v>
      </c>
      <c r="BZ6" s="17" t="s">
        <v>204</v>
      </c>
      <c r="CA6" s="17" t="s">
        <v>205</v>
      </c>
      <c r="CB6" s="17" t="s">
        <v>157</v>
      </c>
      <c r="CC6" s="17" t="s">
        <v>204</v>
      </c>
      <c r="CD6" s="17" t="s">
        <v>205</v>
      </c>
      <c r="CE6" s="17" t="s">
        <v>157</v>
      </c>
      <c r="CF6" s="17" t="s">
        <v>204</v>
      </c>
      <c r="CG6" s="17" t="s">
        <v>205</v>
      </c>
      <c r="CH6" s="16" t="s">
        <v>157</v>
      </c>
      <c r="CI6" s="17" t="s">
        <v>204</v>
      </c>
      <c r="CJ6" s="17" t="s">
        <v>205</v>
      </c>
      <c r="CK6" s="16" t="s">
        <v>157</v>
      </c>
      <c r="CL6" s="17" t="s">
        <v>157</v>
      </c>
      <c r="CM6" s="17" t="s">
        <v>157</v>
      </c>
      <c r="CN6" s="17" t="s">
        <v>159</v>
      </c>
      <c r="CO6" s="17" t="s">
        <v>160</v>
      </c>
      <c r="CP6" s="17" t="s">
        <v>157</v>
      </c>
      <c r="CQ6" s="17" t="s">
        <v>157</v>
      </c>
      <c r="CR6" s="17" t="s">
        <v>157</v>
      </c>
      <c r="CS6" s="17" t="s">
        <v>204</v>
      </c>
      <c r="CT6" s="17" t="s">
        <v>205</v>
      </c>
      <c r="CU6" s="17" t="s">
        <v>157</v>
      </c>
      <c r="CV6" s="17" t="s">
        <v>204</v>
      </c>
      <c r="CW6" s="17" t="s">
        <v>205</v>
      </c>
      <c r="CX6" s="17" t="s">
        <v>157</v>
      </c>
      <c r="CY6" s="17" t="s">
        <v>159</v>
      </c>
      <c r="CZ6" s="17" t="s">
        <v>160</v>
      </c>
      <c r="DA6" s="17" t="s">
        <v>157</v>
      </c>
      <c r="DB6" s="17" t="s">
        <v>157</v>
      </c>
      <c r="DC6" s="17" t="s">
        <v>204</v>
      </c>
      <c r="DD6" s="17" t="s">
        <v>205</v>
      </c>
      <c r="DE6" s="17" t="s">
        <v>157</v>
      </c>
      <c r="DF6" s="17" t="s">
        <v>204</v>
      </c>
      <c r="DG6" s="17" t="s">
        <v>205</v>
      </c>
      <c r="DH6" s="17" t="s">
        <v>157</v>
      </c>
      <c r="DI6" s="17" t="s">
        <v>204</v>
      </c>
      <c r="DJ6" s="17" t="s">
        <v>205</v>
      </c>
      <c r="DK6" s="17" t="s">
        <v>157</v>
      </c>
      <c r="DL6" s="17" t="s">
        <v>204</v>
      </c>
      <c r="DM6" s="17" t="s">
        <v>205</v>
      </c>
      <c r="DN6" s="17" t="s">
        <v>157</v>
      </c>
      <c r="DO6" s="17" t="s">
        <v>204</v>
      </c>
      <c r="DP6" s="17" t="s">
        <v>205</v>
      </c>
      <c r="DQ6" s="17" t="s">
        <v>157</v>
      </c>
      <c r="DR6" s="17" t="s">
        <v>204</v>
      </c>
      <c r="DS6" s="17" t="s">
        <v>205</v>
      </c>
      <c r="DT6" s="17" t="s">
        <v>157</v>
      </c>
      <c r="DU6" s="17" t="s">
        <v>204</v>
      </c>
      <c r="DV6" s="17" t="s">
        <v>205</v>
      </c>
      <c r="DW6" s="17" t="s">
        <v>157</v>
      </c>
      <c r="DX6" s="17" t="s">
        <v>204</v>
      </c>
      <c r="DY6" s="17" t="s">
        <v>205</v>
      </c>
      <c r="DZ6" s="17" t="s">
        <v>157</v>
      </c>
      <c r="EA6" s="17" t="s">
        <v>204</v>
      </c>
      <c r="EB6" s="17" t="s">
        <v>205</v>
      </c>
      <c r="EC6" s="17" t="s">
        <v>157</v>
      </c>
      <c r="ED6" s="17" t="s">
        <v>159</v>
      </c>
      <c r="EE6" s="17" t="s">
        <v>160</v>
      </c>
      <c r="EF6" s="17" t="s">
        <v>157</v>
      </c>
      <c r="EG6" s="17" t="s">
        <v>159</v>
      </c>
      <c r="EH6" s="17" t="s">
        <v>160</v>
      </c>
      <c r="EI6" s="17" t="s">
        <v>157</v>
      </c>
      <c r="EJ6" s="17" t="s">
        <v>204</v>
      </c>
      <c r="EK6" s="17" t="s">
        <v>205</v>
      </c>
      <c r="EL6" s="17" t="s">
        <v>157</v>
      </c>
      <c r="EM6" s="17" t="s">
        <v>204</v>
      </c>
      <c r="EN6" s="17" t="s">
        <v>205</v>
      </c>
      <c r="EO6" s="17" t="s">
        <v>157</v>
      </c>
      <c r="EP6" s="17" t="s">
        <v>204</v>
      </c>
      <c r="EQ6" s="17" t="s">
        <v>205</v>
      </c>
      <c r="ER6" s="17" t="s">
        <v>157</v>
      </c>
      <c r="ES6" s="17" t="s">
        <v>204</v>
      </c>
      <c r="ET6" s="17" t="s">
        <v>205</v>
      </c>
      <c r="EU6" s="17" t="s">
        <v>157</v>
      </c>
      <c r="EV6" s="17" t="s">
        <v>204</v>
      </c>
      <c r="EW6" s="17" t="s">
        <v>205</v>
      </c>
      <c r="EX6" s="17" t="s">
        <v>157</v>
      </c>
      <c r="EY6" s="17" t="s">
        <v>204</v>
      </c>
      <c r="EZ6" s="17" t="s">
        <v>205</v>
      </c>
      <c r="FA6" s="17" t="s">
        <v>157</v>
      </c>
      <c r="FB6" s="17" t="s">
        <v>204</v>
      </c>
      <c r="FC6" s="17" t="s">
        <v>205</v>
      </c>
      <c r="FD6" s="17" t="s">
        <v>157</v>
      </c>
      <c r="FE6" s="17" t="s">
        <v>204</v>
      </c>
      <c r="FF6" s="17" t="s">
        <v>205</v>
      </c>
      <c r="FG6" s="17" t="s">
        <v>157</v>
      </c>
      <c r="FH6" s="17" t="s">
        <v>204</v>
      </c>
      <c r="FI6" s="17" t="s">
        <v>205</v>
      </c>
      <c r="FJ6" s="17" t="s">
        <v>157</v>
      </c>
      <c r="FK6" s="17" t="s">
        <v>204</v>
      </c>
      <c r="FL6" s="17" t="s">
        <v>205</v>
      </c>
      <c r="FM6" s="17" t="s">
        <v>157</v>
      </c>
      <c r="FN6" s="17" t="s">
        <v>204</v>
      </c>
      <c r="FO6" s="17" t="s">
        <v>205</v>
      </c>
      <c r="FP6" s="17" t="s">
        <v>157</v>
      </c>
      <c r="FQ6" s="17" t="s">
        <v>204</v>
      </c>
      <c r="FR6" s="17" t="s">
        <v>205</v>
      </c>
      <c r="FS6" s="17" t="s">
        <v>157</v>
      </c>
      <c r="FT6" s="17" t="s">
        <v>204</v>
      </c>
      <c r="FU6" s="17" t="s">
        <v>205</v>
      </c>
      <c r="FV6" s="17" t="s">
        <v>157</v>
      </c>
      <c r="FW6" s="17" t="s">
        <v>204</v>
      </c>
      <c r="FX6" s="17" t="s">
        <v>205</v>
      </c>
      <c r="FY6" s="17" t="s">
        <v>157</v>
      </c>
      <c r="FZ6" s="17" t="s">
        <v>204</v>
      </c>
      <c r="GA6" s="17" t="s">
        <v>205</v>
      </c>
      <c r="GB6" s="17" t="s">
        <v>157</v>
      </c>
      <c r="GC6" s="17" t="s">
        <v>204</v>
      </c>
      <c r="GD6" s="17" t="s">
        <v>205</v>
      </c>
      <c r="GE6" s="17" t="s">
        <v>157</v>
      </c>
      <c r="GF6" s="17" t="s">
        <v>204</v>
      </c>
      <c r="GG6" s="17" t="s">
        <v>205</v>
      </c>
      <c r="GH6" s="17" t="s">
        <v>157</v>
      </c>
      <c r="GI6" s="17" t="s">
        <v>204</v>
      </c>
      <c r="GJ6" s="17" t="s">
        <v>205</v>
      </c>
      <c r="GK6" s="17" t="s">
        <v>157</v>
      </c>
      <c r="GL6" s="17" t="s">
        <v>157</v>
      </c>
      <c r="GM6" s="17" t="s">
        <v>204</v>
      </c>
      <c r="GN6" s="17" t="s">
        <v>205</v>
      </c>
    </row>
    <row r="7" spans="1:196" s="3" customFormat="1" ht="17.25" customHeight="1">
      <c r="A7" s="40" t="s">
        <v>119</v>
      </c>
      <c r="B7" s="40" t="s">
        <v>116</v>
      </c>
      <c r="C7" s="41">
        <f>F7+I7+O7</f>
        <v>2575824.2</v>
      </c>
      <c r="D7" s="41">
        <f>G7+J7+P7</f>
        <v>1535646.0787900002</v>
      </c>
      <c r="E7" s="41">
        <f>D7/C7%</f>
        <v>59.6176586426201</v>
      </c>
      <c r="F7" s="41">
        <f>SUM(F8:F38)</f>
        <v>0</v>
      </c>
      <c r="G7" s="41">
        <f>SUM(G8:G38)</f>
        <v>0</v>
      </c>
      <c r="H7" s="41" t="s">
        <v>164</v>
      </c>
      <c r="I7" s="41">
        <f>SUM(I8:I38)</f>
        <v>2575824.2</v>
      </c>
      <c r="J7" s="41">
        <f>SUM(J8:J38)</f>
        <v>1535646.0787900002</v>
      </c>
      <c r="K7" s="43">
        <f>J7/I7%</f>
        <v>59.6176586426201</v>
      </c>
      <c r="L7" s="41">
        <f>SUM(L8:L38)</f>
        <v>29145</v>
      </c>
      <c r="M7" s="41">
        <f>SUM(M8:M38)</f>
        <v>15000</v>
      </c>
      <c r="N7" s="43">
        <f aca="true" t="shared" si="0" ref="N7:N42">M7/L7%</f>
        <v>51.4668039114771</v>
      </c>
      <c r="O7" s="41">
        <f>SUM(O8:O38)</f>
        <v>0</v>
      </c>
      <c r="P7" s="41">
        <f>SUM(P8:P38)</f>
        <v>0</v>
      </c>
      <c r="Q7" s="41" t="s">
        <v>164</v>
      </c>
      <c r="R7" s="41">
        <f>SUM(R8:R38)</f>
        <v>4817493.9294799995</v>
      </c>
      <c r="S7" s="41">
        <f>SUM(S8:S38)</f>
        <v>2399774.1451300005</v>
      </c>
      <c r="T7" s="41">
        <f>S7/R7%</f>
        <v>49.81374507697682</v>
      </c>
      <c r="U7" s="41">
        <f>SUM(U8:U38)</f>
        <v>60940.600000000006</v>
      </c>
      <c r="V7" s="41">
        <f>SUM(V8:V38)</f>
        <v>58316.53800000001</v>
      </c>
      <c r="W7" s="43">
        <f>V7/U7%</f>
        <v>95.69406602494888</v>
      </c>
      <c r="X7" s="41">
        <f>SUM(X8:X38)</f>
        <v>1108293.3</v>
      </c>
      <c r="Y7" s="41">
        <f>SUM(Y8:Y38)</f>
        <v>973382.8640000001</v>
      </c>
      <c r="Z7" s="43">
        <f>Y7/X7%</f>
        <v>87.82719014903365</v>
      </c>
      <c r="AA7" s="41">
        <f>SUM(AA8:AA38)</f>
        <v>1706000.9000000004</v>
      </c>
      <c r="AB7" s="41">
        <f>SUM(AB8:AB38)</f>
        <v>883939.7220000001</v>
      </c>
      <c r="AC7" s="43">
        <f>AB7/AA7%</f>
        <v>51.81355543247368</v>
      </c>
      <c r="AD7" s="41">
        <f>SUM(AD8:AD38)</f>
        <v>0</v>
      </c>
      <c r="AE7" s="41">
        <f aca="true" t="shared" si="1" ref="AE7:AM7">SUM(AE8:AE38)</f>
        <v>34214.523</v>
      </c>
      <c r="AF7" s="41">
        <f t="shared" si="1"/>
        <v>0</v>
      </c>
      <c r="AG7" s="41">
        <f t="shared" si="1"/>
        <v>31186.019999999993</v>
      </c>
      <c r="AH7" s="41">
        <f t="shared" si="1"/>
        <v>0</v>
      </c>
      <c r="AI7" s="41">
        <f t="shared" si="1"/>
        <v>0</v>
      </c>
      <c r="AJ7" s="41">
        <f t="shared" si="1"/>
        <v>15372.2</v>
      </c>
      <c r="AK7" s="41">
        <f t="shared" si="1"/>
        <v>12600.199999999999</v>
      </c>
      <c r="AL7" s="41">
        <f t="shared" si="1"/>
        <v>1276.8000000000002</v>
      </c>
      <c r="AM7" s="41">
        <f t="shared" si="1"/>
        <v>0</v>
      </c>
      <c r="AN7" s="41">
        <f aca="true" t="shared" si="2" ref="AN7:AX7">SUM(AN8:AN38)</f>
        <v>127.15</v>
      </c>
      <c r="AO7" s="41">
        <f t="shared" si="2"/>
        <v>20000</v>
      </c>
      <c r="AP7" s="41">
        <f t="shared" si="2"/>
        <v>0</v>
      </c>
      <c r="AQ7" s="41">
        <f t="shared" si="2"/>
        <v>0</v>
      </c>
      <c r="AR7" s="41">
        <f t="shared" si="2"/>
        <v>0</v>
      </c>
      <c r="AS7" s="41">
        <f t="shared" si="2"/>
        <v>23415.859999999997</v>
      </c>
      <c r="AT7" s="41">
        <f>SUM(AT8:AT38)</f>
        <v>2068.54</v>
      </c>
      <c r="AU7" s="41">
        <f>AT7/AS7%</f>
        <v>8.83392709044212</v>
      </c>
      <c r="AV7" s="41">
        <f t="shared" si="2"/>
        <v>3000</v>
      </c>
      <c r="AW7" s="41">
        <f t="shared" si="2"/>
        <v>131479.31000000003</v>
      </c>
      <c r="AX7" s="41">
        <f t="shared" si="2"/>
        <v>26022</v>
      </c>
      <c r="AY7" s="41">
        <f>AX7/AW7%</f>
        <v>19.79170715149022</v>
      </c>
      <c r="AZ7" s="41">
        <f>SUM(AZ8:AZ38)</f>
        <v>232500</v>
      </c>
      <c r="BA7" s="41">
        <f>SUM(BA8:BA38)</f>
        <v>8867.489800000001</v>
      </c>
      <c r="BB7" s="41">
        <f>BA7/AZ7%</f>
        <v>3.813974107526882</v>
      </c>
      <c r="BC7" s="41">
        <f>SUM(BC8:BC38)</f>
        <v>97267.7657</v>
      </c>
      <c r="BD7" s="41">
        <f>SUM(BD8:BD38)</f>
        <v>77242.9</v>
      </c>
      <c r="BE7" s="41">
        <f>SUM(BE8:BE38)</f>
        <v>62063.57</v>
      </c>
      <c r="BF7" s="41">
        <f>BE7/BD7%</f>
        <v>80.3485757267011</v>
      </c>
      <c r="BG7" s="41">
        <f>SUM(BG8:BG38)</f>
        <v>27913.200000000008</v>
      </c>
      <c r="BH7" s="41">
        <f>SUM(BH8:BH38)</f>
        <v>16628.3</v>
      </c>
      <c r="BI7" s="43">
        <f>BH7/BG7%</f>
        <v>59.57145723170398</v>
      </c>
      <c r="BJ7" s="41">
        <f>SUM(BJ8:BJ38)</f>
        <v>10000</v>
      </c>
      <c r="BK7" s="41">
        <f>SUM(BK8:BK38)</f>
        <v>0</v>
      </c>
      <c r="BL7" s="41">
        <f>BK7/BJ7%</f>
        <v>0</v>
      </c>
      <c r="BM7" s="41">
        <f aca="true" t="shared" si="3" ref="BM7:BW7">SUM(BM8:BM38)</f>
        <v>27000</v>
      </c>
      <c r="BN7" s="41">
        <f t="shared" si="3"/>
        <v>0</v>
      </c>
      <c r="BO7" s="41">
        <f t="shared" si="3"/>
        <v>0</v>
      </c>
      <c r="BP7" s="41">
        <f t="shared" si="3"/>
        <v>91738.12700000001</v>
      </c>
      <c r="BQ7" s="41">
        <f t="shared" si="3"/>
        <v>864.43</v>
      </c>
      <c r="BR7" s="43">
        <f>BQ7/BP7%</f>
        <v>0.9422799748244259</v>
      </c>
      <c r="BS7" s="41">
        <f t="shared" si="3"/>
        <v>31375.82699999999</v>
      </c>
      <c r="BT7" s="41">
        <f t="shared" si="3"/>
        <v>1665</v>
      </c>
      <c r="BU7" s="41">
        <f t="shared" si="3"/>
        <v>4275</v>
      </c>
      <c r="BV7" s="41">
        <f t="shared" si="3"/>
        <v>181969.17695</v>
      </c>
      <c r="BW7" s="41">
        <f t="shared" si="3"/>
        <v>17323.89</v>
      </c>
      <c r="BX7" s="41">
        <f>BW7/BV7%</f>
        <v>9.520233201230623</v>
      </c>
      <c r="BY7" s="41">
        <f>SUM(BY8:BY38)</f>
        <v>20432.296</v>
      </c>
      <c r="BZ7" s="41">
        <f>SUM(BZ8:BZ38)</f>
        <v>20432.29564</v>
      </c>
      <c r="CA7" s="41">
        <f>BZ7/BY7%</f>
        <v>99.99999823808348</v>
      </c>
      <c r="CB7" s="41">
        <f>SUM(CB8:CB38)</f>
        <v>9138.17325</v>
      </c>
      <c r="CC7" s="41">
        <f>SUM(CC8:CC38)</f>
        <v>9138.17325</v>
      </c>
      <c r="CD7" s="41">
        <f>CC7/CB7%</f>
        <v>100</v>
      </c>
      <c r="CE7" s="41">
        <f>SUM(CE8:CE38)</f>
        <v>66841</v>
      </c>
      <c r="CF7" s="41">
        <f>SUM(CF8:CF38)</f>
        <v>66772.68189000002</v>
      </c>
      <c r="CG7" s="41">
        <f>CF7/CE7%</f>
        <v>99.89779011385231</v>
      </c>
      <c r="CH7" s="41">
        <f>SUM(CH8:CH38)</f>
        <v>3000</v>
      </c>
      <c r="CI7" s="41">
        <f>SUM(CI8:CI38)</f>
        <v>2770.5664</v>
      </c>
      <c r="CJ7" s="41">
        <f>CI7/CH7%</f>
        <v>92.35221333333334</v>
      </c>
      <c r="CK7" s="41">
        <f>SUM(CK8:CK38)</f>
        <v>87070.85</v>
      </c>
      <c r="CL7" s="41">
        <f>SUM(CL8:CL38)</f>
        <v>3694.7999999999997</v>
      </c>
      <c r="CM7" s="41">
        <f>SUM(CM8:CM38)</f>
        <v>0</v>
      </c>
      <c r="CN7" s="41">
        <f>SUM(CN8:CN38)</f>
        <v>0</v>
      </c>
      <c r="CO7" s="41" t="s">
        <v>164</v>
      </c>
      <c r="CP7" s="41">
        <f>SUM(CP8:CP38)</f>
        <v>11541.689</v>
      </c>
      <c r="CQ7" s="41">
        <f>SUM(CQ8:CQ38)</f>
        <v>23631.613</v>
      </c>
      <c r="CR7" s="41">
        <f>SUM(CR8:CR38)</f>
        <v>190886.3</v>
      </c>
      <c r="CS7" s="41">
        <f>SUM(CS8:CS38)</f>
        <v>184917.3</v>
      </c>
      <c r="CT7" s="43">
        <f>CS7/CR7%</f>
        <v>96.873007649056</v>
      </c>
      <c r="CU7" s="41">
        <f>SUM(CU8:CU38)</f>
        <v>27382.8</v>
      </c>
      <c r="CV7" s="41">
        <f>SUM(CV8:CV38)</f>
        <v>27382.8</v>
      </c>
      <c r="CW7" s="41">
        <f>CV7/CU7%</f>
        <v>100</v>
      </c>
      <c r="CX7" s="41">
        <f>SUM(CX8:CX38)</f>
        <v>51696</v>
      </c>
      <c r="CY7" s="41">
        <f>SUM(CY8:CY38)</f>
        <v>0</v>
      </c>
      <c r="CZ7" s="41">
        <f>CY7/CX7%</f>
        <v>0</v>
      </c>
      <c r="DA7" s="41">
        <f>SUM(DA8:DA38)</f>
        <v>161160.59113000002</v>
      </c>
      <c r="DB7" s="41">
        <f>SUM(DB8:DB38)</f>
        <v>8235.95745</v>
      </c>
      <c r="DC7" s="41">
        <f>SUM(DC8:DC38)</f>
        <v>5000</v>
      </c>
      <c r="DD7" s="41">
        <f>DC7/DB7%</f>
        <v>60.70939572423362</v>
      </c>
      <c r="DE7" s="41">
        <f>SUM(DE8:DE38)</f>
        <v>221928</v>
      </c>
      <c r="DF7" s="41">
        <f>SUM(DF8:DF38)</f>
        <v>33882.98415</v>
      </c>
      <c r="DG7" s="41">
        <f>DF7/DE7%</f>
        <v>15.267557113117766</v>
      </c>
      <c r="DH7" s="43">
        <f>DK7+DN7+DQ7+DT7+DW7+DZ7+EC7+EF7+EI7+EL7+EO7+ER7+EU7+EX7+FA7+FD7+FG7+FJ7+FM7+FP7+FS7+FV7+FY7+GB7</f>
        <v>7712489.09753</v>
      </c>
      <c r="DI7" s="41">
        <f>SUM(DI8:DI38)</f>
        <v>4907203.28501</v>
      </c>
      <c r="DJ7" s="41">
        <f>DI7/DH7%</f>
        <v>63.62671276360805</v>
      </c>
      <c r="DK7" s="41">
        <f>SUM(DK8:DK38)</f>
        <v>101466</v>
      </c>
      <c r="DL7" s="41">
        <f>SUM(DL8:DL38)</f>
        <v>50733.00000000001</v>
      </c>
      <c r="DM7" s="43">
        <f>DL7/DK7%</f>
        <v>50.00000000000001</v>
      </c>
      <c r="DN7" s="41">
        <f>SUM(DN8:DN38)</f>
        <v>6562.5</v>
      </c>
      <c r="DO7" s="41">
        <f>SUM(DO8:DO38)</f>
        <v>3274.38</v>
      </c>
      <c r="DP7" s="43">
        <f>DO7/DN7%</f>
        <v>49.895314285714285</v>
      </c>
      <c r="DQ7" s="41">
        <f>SUM(DQ8:DQ38)</f>
        <v>9091.1</v>
      </c>
      <c r="DR7" s="41">
        <f>SUM(DR8:DR38)</f>
        <v>4565.585410000001</v>
      </c>
      <c r="DS7" s="43">
        <f>DR7/DQ7%</f>
        <v>50.22038488191748</v>
      </c>
      <c r="DT7" s="41">
        <f aca="true" t="shared" si="4" ref="DT7:EJ7">SUM(DT8:DT38)</f>
        <v>3367.2</v>
      </c>
      <c r="DU7" s="41">
        <f t="shared" si="4"/>
        <v>2661.3</v>
      </c>
      <c r="DV7" s="41">
        <f>DU7/DT7%</f>
        <v>79.03599429793302</v>
      </c>
      <c r="DW7" s="41">
        <f t="shared" si="4"/>
        <v>856.0000000000001</v>
      </c>
      <c r="DX7" s="41">
        <f t="shared" si="4"/>
        <v>684.8000000000001</v>
      </c>
      <c r="DY7" s="41">
        <f>DX7/DW7%</f>
        <v>80</v>
      </c>
      <c r="DZ7" s="41">
        <f t="shared" si="4"/>
        <v>52283.297529999996</v>
      </c>
      <c r="EA7" s="41">
        <f t="shared" si="4"/>
        <v>21380.89312</v>
      </c>
      <c r="EB7" s="41">
        <f>EA7/DZ7%</f>
        <v>40.89430875650433</v>
      </c>
      <c r="EC7" s="41">
        <f t="shared" si="4"/>
        <v>15.9</v>
      </c>
      <c r="ED7" s="41">
        <f t="shared" si="4"/>
        <v>0</v>
      </c>
      <c r="EE7" s="41">
        <f>ED7/EC7%</f>
        <v>0</v>
      </c>
      <c r="EF7" s="41">
        <f t="shared" si="4"/>
        <v>31.300000000000004</v>
      </c>
      <c r="EG7" s="41">
        <f t="shared" si="4"/>
        <v>0</v>
      </c>
      <c r="EH7" s="41">
        <f>EG7/EF7%</f>
        <v>0</v>
      </c>
      <c r="EI7" s="41">
        <f t="shared" si="4"/>
        <v>1924843.0999999996</v>
      </c>
      <c r="EJ7" s="41">
        <f t="shared" si="4"/>
        <v>1124113.9500000004</v>
      </c>
      <c r="EK7" s="41">
        <f>EJ7/EI7%</f>
        <v>58.40028987297721</v>
      </c>
      <c r="EL7" s="41">
        <f>SUM(EL8:EL38)</f>
        <v>41576.00000000001</v>
      </c>
      <c r="EM7" s="41">
        <f>SUM(EM8:EM38)</f>
        <v>14264.8</v>
      </c>
      <c r="EN7" s="43">
        <f>EM7/EL7%</f>
        <v>34.31017894939387</v>
      </c>
      <c r="EO7" s="41">
        <f>SUM(EO8:EO38)</f>
        <v>4890586.5</v>
      </c>
      <c r="EP7" s="41">
        <f>SUM(EP8:EP38)</f>
        <v>3369152.605000001</v>
      </c>
      <c r="EQ7" s="41">
        <f>EP7/EO7%</f>
        <v>68.89056363689716</v>
      </c>
      <c r="ER7" s="41">
        <f>SUM(ER8:ER38)</f>
        <v>2650.6</v>
      </c>
      <c r="ES7" s="41">
        <f>SUM(ES8:ES38)</f>
        <v>1262.8999999999999</v>
      </c>
      <c r="ET7" s="41">
        <f>ES7/ER7%</f>
        <v>47.64581604165094</v>
      </c>
      <c r="EU7" s="41">
        <f>SUM(EU8:EU38)</f>
        <v>131900.4</v>
      </c>
      <c r="EV7" s="41">
        <f>SUM(EV8:EV38)</f>
        <v>52706.100000000006</v>
      </c>
      <c r="EW7" s="41">
        <f>EV7/EU7%</f>
        <v>39.959014529144724</v>
      </c>
      <c r="EX7" s="41">
        <f>SUM(EX8:EX38)</f>
        <v>3183.600000000001</v>
      </c>
      <c r="EY7" s="41">
        <f>SUM(EY8:EY38)</f>
        <v>1360.0000000000002</v>
      </c>
      <c r="EZ7" s="43">
        <f>EY7/EX7%</f>
        <v>42.71893453951501</v>
      </c>
      <c r="FA7" s="41">
        <f>SUM(FA8:FA38)</f>
        <v>403673.20000000007</v>
      </c>
      <c r="FB7" s="41">
        <f>SUM(FB8:FB38)</f>
        <v>193820.06952999998</v>
      </c>
      <c r="FC7" s="43">
        <f>FB7/FA7%</f>
        <v>48.01410386669215</v>
      </c>
      <c r="FD7" s="41">
        <f>SUM(FD8:FD38)</f>
        <v>69184.6</v>
      </c>
      <c r="FE7" s="41">
        <f>SUM(FE8:FE38)</f>
        <v>30536.143999999993</v>
      </c>
      <c r="FF7" s="43">
        <f>FE7/FD7%</f>
        <v>44.13719816259687</v>
      </c>
      <c r="FG7" s="41">
        <f>SUM(FG8:FG38)</f>
        <v>13086</v>
      </c>
      <c r="FH7" s="41">
        <f>SUM(FH8:FH38)</f>
        <v>7775.6395</v>
      </c>
      <c r="FI7" s="41">
        <f>FH7/FG7%</f>
        <v>59.41952850374445</v>
      </c>
      <c r="FJ7" s="41">
        <f>SUM(FJ8:FJ38)</f>
        <v>31</v>
      </c>
      <c r="FK7" s="41">
        <f>SUM(FK8:FK38)</f>
        <v>5.5</v>
      </c>
      <c r="FL7" s="41">
        <f>FK7/FJ7%</f>
        <v>17.741935483870968</v>
      </c>
      <c r="FM7" s="41">
        <f>SUM(FM8:FM38)</f>
        <v>39623.7</v>
      </c>
      <c r="FN7" s="41">
        <f>SUM(FN8:FN38)</f>
        <v>19811.85</v>
      </c>
      <c r="FO7" s="41">
        <f>FN7/FM7%</f>
        <v>50</v>
      </c>
      <c r="FP7" s="41">
        <f>SUM(FP8:FP38)</f>
        <v>1273.8999999999999</v>
      </c>
      <c r="FQ7" s="41">
        <f>SUM(FQ8:FQ38)</f>
        <v>242.372</v>
      </c>
      <c r="FR7" s="41">
        <f>FQ7/FP7%</f>
        <v>19.02598320119319</v>
      </c>
      <c r="FS7" s="41">
        <f>SUM(FS8:FS38)</f>
        <v>104.9</v>
      </c>
      <c r="FT7" s="41">
        <f>SUM(FT8:FT38)</f>
        <v>51.6</v>
      </c>
      <c r="FU7" s="43">
        <f>FT7/FS7%</f>
        <v>49.18970448045757</v>
      </c>
      <c r="FV7" s="41">
        <f>SUM(FV8:FV38)</f>
        <v>1009.1999999999999</v>
      </c>
      <c r="FW7" s="41">
        <f>SUM(FW8:FW38)</f>
        <v>504.97999999999996</v>
      </c>
      <c r="FX7" s="41">
        <f>FW7/FV7%</f>
        <v>50.0376535869996</v>
      </c>
      <c r="FY7" s="41">
        <f>SUM(FY8:FY38)</f>
        <v>485.5</v>
      </c>
      <c r="FZ7" s="41">
        <f>SUM(FZ8:FZ38)</f>
        <v>98.437</v>
      </c>
      <c r="GA7" s="43">
        <f>FZ7/FY7%</f>
        <v>20.275386199794024</v>
      </c>
      <c r="GB7" s="41">
        <f>SUM(GB8:GB38)</f>
        <v>15603.600000000002</v>
      </c>
      <c r="GC7" s="41">
        <f>SUM(GC8:GC38)</f>
        <v>8196.37945</v>
      </c>
      <c r="GD7" s="43">
        <f>GC7/GB7%</f>
        <v>52.528771885975026</v>
      </c>
      <c r="GE7" s="44">
        <f>SUM(GE8:GE38)</f>
        <v>8446.17798</v>
      </c>
      <c r="GF7" s="44">
        <f>SUM(GF8:GF38)</f>
        <v>3673.72459</v>
      </c>
      <c r="GG7" s="43">
        <f>GF7/GE7%</f>
        <v>43.495704195425915</v>
      </c>
      <c r="GH7" s="41">
        <f>SUM(GH8:GH38)</f>
        <v>7432.74798</v>
      </c>
      <c r="GI7" s="41">
        <f>SUM(GI8:GI38)</f>
        <v>3673.72459</v>
      </c>
      <c r="GJ7" s="41">
        <f>GI7/GH7%</f>
        <v>49.426196070218424</v>
      </c>
      <c r="GK7" s="41">
        <f>SUM(GK8:GK38)</f>
        <v>1013.43</v>
      </c>
      <c r="GL7" s="41">
        <f>SUM(GL8:GL38)</f>
        <v>15143398.404990003</v>
      </c>
      <c r="GM7" s="41">
        <f>SUM(GM8:GM38)</f>
        <v>8861297.233520001</v>
      </c>
      <c r="GN7" s="41">
        <f>GM7/GL7%</f>
        <v>58.5159090221126</v>
      </c>
    </row>
    <row r="8" spans="1:196" ht="15">
      <c r="A8" s="45" t="s">
        <v>120</v>
      </c>
      <c r="B8" s="46" t="s">
        <v>78</v>
      </c>
      <c r="C8" s="41">
        <f>F8+I8+L8+O8</f>
        <v>137051.6</v>
      </c>
      <c r="D8" s="41">
        <f>G8+J8+M8+P8</f>
        <v>90860.26239</v>
      </c>
      <c r="E8" s="41">
        <f aca="true" t="shared" si="5" ref="E8:E45">D8/C8%</f>
        <v>66.29638938180948</v>
      </c>
      <c r="F8" s="42"/>
      <c r="G8" s="42"/>
      <c r="H8" s="42"/>
      <c r="I8" s="47">
        <v>137001.6</v>
      </c>
      <c r="J8" s="47">
        <v>90860.26239</v>
      </c>
      <c r="K8" s="42">
        <f>J8/I8%</f>
        <v>66.32058486178263</v>
      </c>
      <c r="L8" s="47">
        <v>50</v>
      </c>
      <c r="M8" s="47"/>
      <c r="N8" s="42">
        <f t="shared" si="0"/>
        <v>0</v>
      </c>
      <c r="O8" s="42"/>
      <c r="P8" s="42"/>
      <c r="Q8" s="42"/>
      <c r="R8" s="41">
        <f>AH8+U8+X8+AA8+AD8+AE8+AF8+AG8+AI8+AJ8+AK8+AL8+AM8+AN8+AO8+AP8+AS8+AV8+AW8+AZ8+BC8+BD8+BG8+BJ8+BM8+BP8+BS8+BT8+BU8+BV8+BY8+CB8+CE8+CH8+CK8+CL8+CM8+CP8+CQ8+CR8+CU8++CX8+DA8+DB8+DE8</f>
        <v>250651.11814</v>
      </c>
      <c r="S8" s="41">
        <f>V8+Y8+AB8+AT8+AX8+BA8+BE8+BH8+BQ8+BW8+BZ8+CC8+CF8+CI8+CS8+CV8+DC8+DF8</f>
        <v>118414.427</v>
      </c>
      <c r="T8" s="41">
        <f>S8/R8%</f>
        <v>47.24272841019611</v>
      </c>
      <c r="U8" s="42">
        <f>'[1]в тыс р'!C8</f>
        <v>1749</v>
      </c>
      <c r="V8" s="42">
        <f>'[1]в тыс р'!D8</f>
        <v>1749</v>
      </c>
      <c r="W8" s="42">
        <f>V8/U8%</f>
        <v>100.00000000000001</v>
      </c>
      <c r="X8" s="42">
        <v>73054.9</v>
      </c>
      <c r="Y8" s="42">
        <v>58002.919</v>
      </c>
      <c r="Z8" s="42">
        <f aca="true" t="shared" si="6" ref="Z8:Z38">Y8/X8%</f>
        <v>79.39634302421878</v>
      </c>
      <c r="AA8" s="42">
        <v>90736.1</v>
      </c>
      <c r="AB8" s="42">
        <v>43965.5</v>
      </c>
      <c r="AC8" s="42">
        <f aca="true" t="shared" si="7" ref="AC8:AD45">AB8/AA8%</f>
        <v>48.45425359917386</v>
      </c>
      <c r="AD8" s="42"/>
      <c r="AE8" s="42">
        <v>1248.546</v>
      </c>
      <c r="AF8" s="42"/>
      <c r="AG8" s="42">
        <v>1654.807</v>
      </c>
      <c r="AH8" s="42"/>
      <c r="AI8" s="42"/>
      <c r="AJ8" s="42">
        <v>0</v>
      </c>
      <c r="AK8" s="42">
        <v>0</v>
      </c>
      <c r="AL8" s="42">
        <v>0</v>
      </c>
      <c r="AM8" s="42"/>
      <c r="AN8" s="42"/>
      <c r="AO8" s="42"/>
      <c r="AP8" s="42"/>
      <c r="AQ8" s="42"/>
      <c r="AR8" s="42"/>
      <c r="AS8" s="42">
        <v>5585.3045</v>
      </c>
      <c r="AT8" s="42">
        <v>0</v>
      </c>
      <c r="AU8" s="41">
        <f>AT8/AS8%</f>
        <v>0</v>
      </c>
      <c r="AV8" s="42"/>
      <c r="AW8" s="42">
        <v>0</v>
      </c>
      <c r="AX8" s="42">
        <v>0</v>
      </c>
      <c r="AY8" s="41"/>
      <c r="AZ8" s="42">
        <v>0</v>
      </c>
      <c r="BA8" s="42">
        <v>0</v>
      </c>
      <c r="BB8" s="48"/>
      <c r="BC8" s="48">
        <v>51501.91464</v>
      </c>
      <c r="BD8" s="48">
        <v>7240.608</v>
      </c>
      <c r="BE8" s="48">
        <v>5383.008</v>
      </c>
      <c r="BF8" s="48">
        <f aca="true" t="shared" si="8" ref="BF8:BF45">BE8/BD8%</f>
        <v>74.34469591503917</v>
      </c>
      <c r="BG8" s="42">
        <v>2900.5</v>
      </c>
      <c r="BH8" s="42">
        <v>1832</v>
      </c>
      <c r="BI8" s="42">
        <f aca="true" t="shared" si="9" ref="BI8:BI43">BH8/BG8%</f>
        <v>63.161523875193936</v>
      </c>
      <c r="BJ8" s="42"/>
      <c r="BK8" s="42"/>
      <c r="BL8" s="41"/>
      <c r="BM8" s="42"/>
      <c r="BN8" s="42"/>
      <c r="BO8" s="42"/>
      <c r="BP8" s="42">
        <v>0</v>
      </c>
      <c r="BQ8" s="42"/>
      <c r="BR8" s="42"/>
      <c r="BS8" s="42">
        <v>1845.637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>
        <v>0</v>
      </c>
      <c r="CF8" s="42">
        <v>0</v>
      </c>
      <c r="CG8" s="48"/>
      <c r="CH8" s="42">
        <v>0</v>
      </c>
      <c r="CI8" s="42">
        <v>0</v>
      </c>
      <c r="CJ8" s="41"/>
      <c r="CK8" s="42"/>
      <c r="CL8" s="42"/>
      <c r="CM8" s="42"/>
      <c r="CN8" s="42"/>
      <c r="CO8" s="42"/>
      <c r="CP8" s="42">
        <v>1014.337</v>
      </c>
      <c r="CQ8" s="42">
        <v>0</v>
      </c>
      <c r="CR8" s="42">
        <v>7482</v>
      </c>
      <c r="CS8" s="42">
        <v>7482</v>
      </c>
      <c r="CT8" s="42">
        <f>CS8/CR8%</f>
        <v>100.00000000000001</v>
      </c>
      <c r="CU8" s="42"/>
      <c r="CV8" s="42"/>
      <c r="CW8" s="42"/>
      <c r="CX8" s="42"/>
      <c r="CY8" s="42"/>
      <c r="CZ8" s="42"/>
      <c r="DA8" s="42">
        <v>4637.464</v>
      </c>
      <c r="DB8" s="42"/>
      <c r="DC8" s="42"/>
      <c r="DD8" s="42"/>
      <c r="DE8" s="42">
        <v>0</v>
      </c>
      <c r="DF8" s="42">
        <v>0</v>
      </c>
      <c r="DG8" s="48"/>
      <c r="DH8" s="43">
        <f>DK8+DN8+DQ8+DT8+DW8+DZ8+EC8+EF8+EI8+EL8+EO8+ER8+EU8+EX8+FA8+FD8+FG8+FJ8+FM8+FP8+FS8+FV8+FY8+GB8</f>
        <v>231506.3</v>
      </c>
      <c r="DI8" s="43">
        <f>DL8+DO8+DR8+DU8+DX8+EA8+EJ8+EM8+EP8+ES8+EV8+EY8+FB8+FE8+FH8+FK8+FN8+FQ8+FT8+FW8+FZ8+GC8</f>
        <v>173867.94470000005</v>
      </c>
      <c r="DJ8" s="41">
        <f aca="true" t="shared" si="10" ref="DJ8:DJ45">DI8/DH8%</f>
        <v>75.10289987788671</v>
      </c>
      <c r="DK8" s="42">
        <v>2524</v>
      </c>
      <c r="DL8" s="42">
        <v>1261.8</v>
      </c>
      <c r="DM8" s="42">
        <v>49.99207606973059</v>
      </c>
      <c r="DN8" s="42">
        <v>227.5</v>
      </c>
      <c r="DO8" s="42">
        <v>113.46</v>
      </c>
      <c r="DP8" s="42">
        <v>49.87252747252747</v>
      </c>
      <c r="DQ8" s="42">
        <v>192.2</v>
      </c>
      <c r="DR8" s="42">
        <v>145.436</v>
      </c>
      <c r="DS8" s="42">
        <v>75.6690946930281</v>
      </c>
      <c r="DT8" s="42">
        <v>505.9</v>
      </c>
      <c r="DU8" s="42">
        <v>0</v>
      </c>
      <c r="DV8" s="48">
        <v>0</v>
      </c>
      <c r="DW8" s="42">
        <v>85.6</v>
      </c>
      <c r="DX8" s="42">
        <v>0</v>
      </c>
      <c r="DY8" s="48">
        <v>0</v>
      </c>
      <c r="DZ8" s="42">
        <v>6100</v>
      </c>
      <c r="EA8" s="42">
        <v>4330.42395</v>
      </c>
      <c r="EB8" s="48">
        <v>70.99055655737706</v>
      </c>
      <c r="EC8" s="42">
        <v>4</v>
      </c>
      <c r="ED8" s="42"/>
      <c r="EE8" s="48">
        <v>0</v>
      </c>
      <c r="EF8" s="42">
        <v>3.6</v>
      </c>
      <c r="EG8" s="42"/>
      <c r="EH8" s="48">
        <v>0</v>
      </c>
      <c r="EI8" s="42">
        <v>56275.7</v>
      </c>
      <c r="EJ8" s="42">
        <v>38625.157</v>
      </c>
      <c r="EK8" s="48">
        <v>68.6355869407222</v>
      </c>
      <c r="EL8" s="42">
        <v>1741.5</v>
      </c>
      <c r="EM8" s="42">
        <v>600</v>
      </c>
      <c r="EN8" s="42">
        <v>34.45305770887166</v>
      </c>
      <c r="EO8" s="42">
        <v>144332.3</v>
      </c>
      <c r="EP8" s="42">
        <v>119695.991</v>
      </c>
      <c r="EQ8" s="48">
        <v>82.9308415372027</v>
      </c>
      <c r="ER8" s="42">
        <v>119</v>
      </c>
      <c r="ES8" s="42">
        <v>55.5</v>
      </c>
      <c r="ET8" s="48">
        <v>46.63865546218488</v>
      </c>
      <c r="EU8" s="42">
        <v>4360.5</v>
      </c>
      <c r="EV8" s="42">
        <v>1851</v>
      </c>
      <c r="EW8" s="48">
        <v>42.44926040591675</v>
      </c>
      <c r="EX8" s="42">
        <v>95.5</v>
      </c>
      <c r="EY8" s="42">
        <v>55.7</v>
      </c>
      <c r="EZ8" s="42">
        <v>58.32460732984294</v>
      </c>
      <c r="FA8" s="42">
        <v>10707.7</v>
      </c>
      <c r="FB8" s="42">
        <v>5110.6687999999995</v>
      </c>
      <c r="FC8" s="42">
        <v>47.72891283842468</v>
      </c>
      <c r="FD8" s="42">
        <v>2180.8</v>
      </c>
      <c r="FE8" s="42">
        <v>992.2</v>
      </c>
      <c r="FF8" s="42">
        <v>45.49706529713866</v>
      </c>
      <c r="FG8" s="42">
        <v>0</v>
      </c>
      <c r="FH8" s="42">
        <v>0</v>
      </c>
      <c r="FI8" s="48"/>
      <c r="FJ8" s="42">
        <v>0</v>
      </c>
      <c r="FK8" s="42">
        <v>0</v>
      </c>
      <c r="FL8" s="48"/>
      <c r="FM8" s="42">
        <v>1545.2</v>
      </c>
      <c r="FN8" s="42">
        <v>772.6</v>
      </c>
      <c r="FO8" s="48">
        <v>50</v>
      </c>
      <c r="FP8" s="42">
        <v>32.8</v>
      </c>
      <c r="FQ8" s="42">
        <v>0</v>
      </c>
      <c r="FR8" s="48">
        <v>0</v>
      </c>
      <c r="FS8" s="42">
        <v>0.3</v>
      </c>
      <c r="FT8" s="42">
        <v>0.14</v>
      </c>
      <c r="FU8" s="42">
        <v>46.66666666666667</v>
      </c>
      <c r="FV8" s="42"/>
      <c r="FW8" s="42"/>
      <c r="FX8" s="42"/>
      <c r="FY8" s="42"/>
      <c r="FZ8" s="42"/>
      <c r="GA8" s="42"/>
      <c r="GB8" s="42">
        <v>472.2</v>
      </c>
      <c r="GC8" s="42">
        <v>257.86795</v>
      </c>
      <c r="GD8" s="42">
        <v>54.60990046590428</v>
      </c>
      <c r="GE8" s="49">
        <f>GH8+GK8</f>
        <v>0</v>
      </c>
      <c r="GF8" s="49">
        <f>GI8</f>
        <v>0</v>
      </c>
      <c r="GG8" s="43"/>
      <c r="GH8" s="42">
        <v>0</v>
      </c>
      <c r="GI8" s="42">
        <v>0</v>
      </c>
      <c r="GJ8" s="42"/>
      <c r="GK8" s="42"/>
      <c r="GL8" s="41">
        <f>C8+R8+GE8+DH8</f>
        <v>619209.0181400001</v>
      </c>
      <c r="GM8" s="41">
        <f>D8+S8+GF8+DI8</f>
        <v>383142.63409000007</v>
      </c>
      <c r="GN8" s="41">
        <f aca="true" t="shared" si="11" ref="GN8:GN45">GM8/GL8%</f>
        <v>61.876139214008255</v>
      </c>
    </row>
    <row r="9" spans="1:196" ht="15">
      <c r="A9" s="45" t="s">
        <v>121</v>
      </c>
      <c r="B9" s="46" t="s">
        <v>79</v>
      </c>
      <c r="C9" s="41">
        <f aca="true" t="shared" si="12" ref="C9:C38">F9+I9+L9+O9</f>
        <v>64373</v>
      </c>
      <c r="D9" s="41">
        <f aca="true" t="shared" si="13" ref="D9:D43">G9+J9+M9+P9</f>
        <v>37706.629369999995</v>
      </c>
      <c r="E9" s="41">
        <f t="shared" si="5"/>
        <v>58.575224659406885</v>
      </c>
      <c r="F9" s="42"/>
      <c r="G9" s="42"/>
      <c r="H9" s="42"/>
      <c r="I9" s="47">
        <v>64323</v>
      </c>
      <c r="J9" s="47">
        <v>37706.629369999995</v>
      </c>
      <c r="K9" s="42">
        <f aca="true" t="shared" si="14" ref="K9:K45">J9/I9%</f>
        <v>58.62075675885763</v>
      </c>
      <c r="L9" s="47">
        <v>50</v>
      </c>
      <c r="M9" s="47"/>
      <c r="N9" s="42">
        <f t="shared" si="0"/>
        <v>0</v>
      </c>
      <c r="O9" s="42"/>
      <c r="P9" s="42"/>
      <c r="Q9" s="42"/>
      <c r="R9" s="41">
        <f aca="true" t="shared" si="15" ref="R9:R44">AH9+U9+X9+AA9+AD9+AE9+AF9+AG9+AI9+AJ9+AK9+AL9+AM9+AN9+AO9+AP9+AS9+AV9+AW9+AZ9+BC9+BD9+BG9+BJ9+BM9+BP9+BS9+BT9+BU9+BV9+BY9+CB9+CE9+CH9+CK9+CL9+CM9+CP9+CQ9+CR9+CU9++CX9+DA9+DB9+DE9</f>
        <v>125601.70509000002</v>
      </c>
      <c r="S9" s="41">
        <f aca="true" t="shared" si="16" ref="S9:S38">V9+Y9+AB9+AT9+AX9+BA9+BE9+BH9+BQ9+BW9+BZ9+CC9+CF9+CI9+CS9+CV9+DC9+DF9</f>
        <v>77911.8744</v>
      </c>
      <c r="T9" s="41">
        <f aca="true" t="shared" si="17" ref="T9:T45">S9/R9%</f>
        <v>62.03090502965081</v>
      </c>
      <c r="U9" s="42">
        <f>'[1]в тыс р'!C9</f>
        <v>999</v>
      </c>
      <c r="V9" s="42">
        <f>'[1]в тыс р'!D9</f>
        <v>999</v>
      </c>
      <c r="W9" s="42">
        <f aca="true" t="shared" si="18" ref="W9:W43">V9/U9%</f>
        <v>100</v>
      </c>
      <c r="X9" s="42">
        <v>45023</v>
      </c>
      <c r="Y9" s="42">
        <v>43160</v>
      </c>
      <c r="Z9" s="42">
        <f t="shared" si="6"/>
        <v>95.86211491904137</v>
      </c>
      <c r="AA9" s="42">
        <v>46519.1</v>
      </c>
      <c r="AB9" s="42">
        <v>23557.7</v>
      </c>
      <c r="AC9" s="42">
        <f t="shared" si="7"/>
        <v>50.6409195362765</v>
      </c>
      <c r="AD9" s="42"/>
      <c r="AE9" s="42">
        <v>102.08</v>
      </c>
      <c r="AF9" s="42"/>
      <c r="AG9" s="42">
        <v>632.934</v>
      </c>
      <c r="AH9" s="42"/>
      <c r="AI9" s="42"/>
      <c r="AJ9" s="42">
        <v>0</v>
      </c>
      <c r="AK9" s="42">
        <v>2500.001</v>
      </c>
      <c r="AL9" s="42">
        <v>0</v>
      </c>
      <c r="AM9" s="42"/>
      <c r="AN9" s="42"/>
      <c r="AO9" s="42"/>
      <c r="AP9" s="42"/>
      <c r="AQ9" s="42"/>
      <c r="AR9" s="42"/>
      <c r="AS9" s="42">
        <v>0</v>
      </c>
      <c r="AT9" s="42">
        <v>0</v>
      </c>
      <c r="AU9" s="41"/>
      <c r="AV9" s="42"/>
      <c r="AW9" s="42">
        <v>3316.3</v>
      </c>
      <c r="AX9" s="42">
        <v>0</v>
      </c>
      <c r="AY9" s="48">
        <f>AX9/AW9%</f>
        <v>0</v>
      </c>
      <c r="AZ9" s="42">
        <v>0</v>
      </c>
      <c r="BA9" s="42">
        <v>0</v>
      </c>
      <c r="BB9" s="48"/>
      <c r="BC9" s="48">
        <v>0</v>
      </c>
      <c r="BD9" s="48">
        <v>5157.32</v>
      </c>
      <c r="BE9" s="48">
        <v>3303.48</v>
      </c>
      <c r="BF9" s="48">
        <f t="shared" si="8"/>
        <v>64.05419869234409</v>
      </c>
      <c r="BG9" s="42">
        <v>0</v>
      </c>
      <c r="BH9" s="42">
        <v>0</v>
      </c>
      <c r="BI9" s="42"/>
      <c r="BJ9" s="42"/>
      <c r="BK9" s="42"/>
      <c r="BL9" s="41"/>
      <c r="BM9" s="42"/>
      <c r="BN9" s="42"/>
      <c r="BO9" s="42"/>
      <c r="BP9" s="42">
        <v>0</v>
      </c>
      <c r="BQ9" s="42"/>
      <c r="BR9" s="42"/>
      <c r="BS9" s="42">
        <v>1845.637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>
        <v>3163.75609</v>
      </c>
      <c r="CF9" s="42">
        <v>3163.75608</v>
      </c>
      <c r="CG9" s="48">
        <f aca="true" t="shared" si="19" ref="CG9:CG45">CF9/CE9%</f>
        <v>99.99999968392002</v>
      </c>
      <c r="CH9" s="42">
        <v>0</v>
      </c>
      <c r="CI9" s="42">
        <v>0</v>
      </c>
      <c r="CJ9" s="41"/>
      <c r="CK9" s="42"/>
      <c r="CL9" s="42"/>
      <c r="CM9" s="42"/>
      <c r="CN9" s="42"/>
      <c r="CO9" s="42"/>
      <c r="CP9" s="42">
        <v>2270</v>
      </c>
      <c r="CQ9" s="42">
        <v>0</v>
      </c>
      <c r="CR9" s="42">
        <v>2836</v>
      </c>
      <c r="CS9" s="42">
        <v>2836</v>
      </c>
      <c r="CT9" s="42">
        <f aca="true" t="shared" si="20" ref="CT9:CT45">CS9/CR9%</f>
        <v>100</v>
      </c>
      <c r="CU9" s="42"/>
      <c r="CV9" s="42"/>
      <c r="CW9" s="42"/>
      <c r="CX9" s="42"/>
      <c r="CY9" s="42"/>
      <c r="CZ9" s="42"/>
      <c r="DA9" s="42">
        <v>2736.577</v>
      </c>
      <c r="DB9" s="42"/>
      <c r="DC9" s="42"/>
      <c r="DD9" s="42"/>
      <c r="DE9" s="42">
        <v>8500</v>
      </c>
      <c r="DF9" s="42">
        <v>891.93832</v>
      </c>
      <c r="DG9" s="48">
        <f aca="true" t="shared" si="21" ref="DG9:DG43">DF9/DE9%</f>
        <v>10.493392</v>
      </c>
      <c r="DH9" s="43">
        <f>DK9+DN9+DQ9+DT9+DW9+DZ9+EC9+EF9+EI9+EL9+EO9+ER9+EU9+EX9+FA9+FD9+FG9+FJ9+FM9+FP9+FS9+FV9+FY9+GB9</f>
        <v>151480.20000000004</v>
      </c>
      <c r="DI9" s="43">
        <f>DL9+DO9+DR9+DU9+DX9+EA9+EJ9+EM9+EP9+ES9+EV9+EY9+FB9+FE9+FH9+FK9+FN9+FQ9+FT9+FW9+FZ9+GC9</f>
        <v>83801.06602</v>
      </c>
      <c r="DJ9" s="41">
        <f t="shared" si="10"/>
        <v>55.32146512877589</v>
      </c>
      <c r="DK9" s="42">
        <v>1352</v>
      </c>
      <c r="DL9" s="42">
        <v>676.2</v>
      </c>
      <c r="DM9" s="42">
        <v>50.01479289940829</v>
      </c>
      <c r="DN9" s="42">
        <v>210</v>
      </c>
      <c r="DO9" s="42">
        <v>105</v>
      </c>
      <c r="DP9" s="42">
        <v>50</v>
      </c>
      <c r="DQ9" s="42">
        <v>181.6</v>
      </c>
      <c r="DR9" s="42">
        <v>88.4</v>
      </c>
      <c r="DS9" s="42">
        <v>48.678414096916306</v>
      </c>
      <c r="DT9" s="42">
        <v>0</v>
      </c>
      <c r="DU9" s="42">
        <v>0</v>
      </c>
      <c r="DV9" s="48"/>
      <c r="DW9" s="42">
        <v>0</v>
      </c>
      <c r="DX9" s="42">
        <v>0</v>
      </c>
      <c r="DY9" s="42"/>
      <c r="DZ9" s="42">
        <v>1766.2</v>
      </c>
      <c r="EA9" s="42">
        <v>1296.316</v>
      </c>
      <c r="EB9" s="48">
        <v>73.39576491903522</v>
      </c>
      <c r="EC9" s="42">
        <v>0</v>
      </c>
      <c r="ED9" s="42"/>
      <c r="EE9" s="48"/>
      <c r="EF9" s="42">
        <v>1</v>
      </c>
      <c r="EG9" s="42"/>
      <c r="EH9" s="48">
        <v>0</v>
      </c>
      <c r="EI9" s="42">
        <v>29576.5</v>
      </c>
      <c r="EJ9" s="42">
        <v>16441.78</v>
      </c>
      <c r="EK9" s="48">
        <v>55.590688553412335</v>
      </c>
      <c r="EL9" s="42">
        <v>954.2</v>
      </c>
      <c r="EM9" s="42">
        <v>181</v>
      </c>
      <c r="EN9" s="42">
        <v>18.96876964996856</v>
      </c>
      <c r="EO9" s="42">
        <v>104968.7</v>
      </c>
      <c r="EP9" s="42">
        <v>59924.571</v>
      </c>
      <c r="EQ9" s="48">
        <v>57.08803767218229</v>
      </c>
      <c r="ER9" s="42">
        <v>0</v>
      </c>
      <c r="ES9" s="42">
        <v>0</v>
      </c>
      <c r="ET9" s="48"/>
      <c r="EU9" s="42">
        <v>3449.6</v>
      </c>
      <c r="EV9" s="42">
        <v>1358.2</v>
      </c>
      <c r="EW9" s="48">
        <v>39.372680890538035</v>
      </c>
      <c r="EX9" s="42">
        <v>95.5</v>
      </c>
      <c r="EY9" s="42">
        <v>31.9</v>
      </c>
      <c r="EZ9" s="42">
        <v>33.403141361256544</v>
      </c>
      <c r="FA9" s="42">
        <v>6265.1</v>
      </c>
      <c r="FB9" s="42">
        <v>2389.3510699999997</v>
      </c>
      <c r="FC9" s="42">
        <v>38.13747697562688</v>
      </c>
      <c r="FD9" s="42">
        <v>1090.4</v>
      </c>
      <c r="FE9" s="42">
        <v>492.174</v>
      </c>
      <c r="FF9" s="42">
        <v>45.13701393983858</v>
      </c>
      <c r="FG9" s="42">
        <v>0</v>
      </c>
      <c r="FH9" s="42">
        <v>0</v>
      </c>
      <c r="FI9" s="48"/>
      <c r="FJ9" s="42">
        <v>0</v>
      </c>
      <c r="FK9" s="42">
        <v>0</v>
      </c>
      <c r="FL9" s="48"/>
      <c r="FM9" s="42">
        <v>1102.5</v>
      </c>
      <c r="FN9" s="42">
        <v>551.25</v>
      </c>
      <c r="FO9" s="48">
        <v>50</v>
      </c>
      <c r="FP9" s="42">
        <v>18.6</v>
      </c>
      <c r="FQ9" s="42">
        <v>0</v>
      </c>
      <c r="FR9" s="48">
        <v>0</v>
      </c>
      <c r="FS9" s="42">
        <v>0.7</v>
      </c>
      <c r="FT9" s="42">
        <v>0.34</v>
      </c>
      <c r="FU9" s="42">
        <v>48.57142857142858</v>
      </c>
      <c r="FV9" s="42"/>
      <c r="FW9" s="42"/>
      <c r="FX9" s="42"/>
      <c r="FY9" s="42"/>
      <c r="FZ9" s="42"/>
      <c r="GA9" s="42"/>
      <c r="GB9" s="42">
        <v>447.6</v>
      </c>
      <c r="GC9" s="42">
        <v>264.58395</v>
      </c>
      <c r="GD9" s="42">
        <v>59.11169571045577</v>
      </c>
      <c r="GE9" s="49">
        <f aca="true" t="shared" si="22" ref="GE9:GE38">GH9+GK9</f>
        <v>0</v>
      </c>
      <c r="GF9" s="49">
        <f aca="true" t="shared" si="23" ref="GF9:GF38">GI9</f>
        <v>0</v>
      </c>
      <c r="GG9" s="43"/>
      <c r="GH9" s="42">
        <v>0</v>
      </c>
      <c r="GI9" s="42">
        <v>0</v>
      </c>
      <c r="GJ9" s="42"/>
      <c r="GK9" s="42"/>
      <c r="GL9" s="41">
        <f>C9+R9+GE9+DH9</f>
        <v>341454.90509</v>
      </c>
      <c r="GM9" s="41">
        <f>D9+S9+GF9+DI9</f>
        <v>199419.56978999998</v>
      </c>
      <c r="GN9" s="41">
        <f t="shared" si="11"/>
        <v>58.40290088597127</v>
      </c>
    </row>
    <row r="10" spans="1:196" ht="15">
      <c r="A10" s="45" t="s">
        <v>122</v>
      </c>
      <c r="B10" s="46" t="s">
        <v>80</v>
      </c>
      <c r="C10" s="41">
        <f t="shared" si="12"/>
        <v>53008</v>
      </c>
      <c r="D10" s="41">
        <f t="shared" si="13"/>
        <v>26496.428239999997</v>
      </c>
      <c r="E10" s="41">
        <f t="shared" si="5"/>
        <v>49.98571581648052</v>
      </c>
      <c r="F10" s="42"/>
      <c r="G10" s="42"/>
      <c r="H10" s="42"/>
      <c r="I10" s="47">
        <v>52708</v>
      </c>
      <c r="J10" s="47">
        <v>26496.428239999997</v>
      </c>
      <c r="K10" s="42">
        <f t="shared" si="14"/>
        <v>50.27022129468011</v>
      </c>
      <c r="L10" s="47">
        <v>300</v>
      </c>
      <c r="M10" s="47"/>
      <c r="N10" s="42">
        <f t="shared" si="0"/>
        <v>0</v>
      </c>
      <c r="O10" s="42"/>
      <c r="P10" s="42"/>
      <c r="Q10" s="42"/>
      <c r="R10" s="41">
        <f t="shared" si="15"/>
        <v>72112.62578</v>
      </c>
      <c r="S10" s="41">
        <f t="shared" si="16"/>
        <v>37622.01478</v>
      </c>
      <c r="T10" s="41">
        <f t="shared" si="17"/>
        <v>52.17118968150822</v>
      </c>
      <c r="U10" s="42">
        <f>'[1]в тыс р'!C10</f>
        <v>1310</v>
      </c>
      <c r="V10" s="42">
        <f>'[1]в тыс р'!D10</f>
        <v>1310</v>
      </c>
      <c r="W10" s="42">
        <f t="shared" si="18"/>
        <v>100</v>
      </c>
      <c r="X10" s="42">
        <v>0</v>
      </c>
      <c r="Y10" s="42">
        <v>0</v>
      </c>
      <c r="Z10" s="42"/>
      <c r="AA10" s="42">
        <v>44882</v>
      </c>
      <c r="AB10" s="42">
        <v>26343.6</v>
      </c>
      <c r="AC10" s="42">
        <f t="shared" si="7"/>
        <v>58.6952453099238</v>
      </c>
      <c r="AD10" s="42"/>
      <c r="AE10" s="42">
        <v>108.12</v>
      </c>
      <c r="AF10" s="42"/>
      <c r="AG10" s="42">
        <v>474.7</v>
      </c>
      <c r="AH10" s="42"/>
      <c r="AI10" s="42"/>
      <c r="AJ10" s="42">
        <v>0</v>
      </c>
      <c r="AK10" s="42">
        <v>3000.016</v>
      </c>
      <c r="AL10" s="42">
        <v>0</v>
      </c>
      <c r="AM10" s="42"/>
      <c r="AN10" s="42"/>
      <c r="AO10" s="42"/>
      <c r="AP10" s="42"/>
      <c r="AQ10" s="42"/>
      <c r="AR10" s="42"/>
      <c r="AS10" s="42">
        <v>982.724</v>
      </c>
      <c r="AT10" s="42">
        <v>0</v>
      </c>
      <c r="AU10" s="41">
        <f>AT10/AS10%</f>
        <v>0</v>
      </c>
      <c r="AV10" s="42"/>
      <c r="AW10" s="42">
        <v>0</v>
      </c>
      <c r="AX10" s="42">
        <v>0</v>
      </c>
      <c r="AY10" s="48"/>
      <c r="AZ10" s="42">
        <v>0</v>
      </c>
      <c r="BA10" s="42">
        <v>0</v>
      </c>
      <c r="BB10" s="48"/>
      <c r="BC10" s="48">
        <v>0</v>
      </c>
      <c r="BD10" s="48">
        <v>1044.288</v>
      </c>
      <c r="BE10" s="48">
        <v>1044.288</v>
      </c>
      <c r="BF10" s="48">
        <f t="shared" si="8"/>
        <v>100</v>
      </c>
      <c r="BG10" s="42">
        <v>0</v>
      </c>
      <c r="BH10" s="42">
        <v>0</v>
      </c>
      <c r="BI10" s="42"/>
      <c r="BJ10" s="42"/>
      <c r="BK10" s="42"/>
      <c r="BL10" s="41"/>
      <c r="BM10" s="42"/>
      <c r="BN10" s="42"/>
      <c r="BO10" s="42"/>
      <c r="BP10" s="42">
        <v>0</v>
      </c>
      <c r="BQ10" s="42"/>
      <c r="BR10" s="42"/>
      <c r="BS10" s="42">
        <v>0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>
        <v>5939.1267800000005</v>
      </c>
      <c r="CF10" s="42">
        <v>5939.1267800000005</v>
      </c>
      <c r="CG10" s="48">
        <f t="shared" si="19"/>
        <v>100</v>
      </c>
      <c r="CH10" s="42">
        <v>0</v>
      </c>
      <c r="CI10" s="42">
        <v>0</v>
      </c>
      <c r="CJ10" s="41"/>
      <c r="CK10" s="42"/>
      <c r="CL10" s="42"/>
      <c r="CM10" s="42"/>
      <c r="CN10" s="42"/>
      <c r="CO10" s="42"/>
      <c r="CP10" s="42">
        <v>410</v>
      </c>
      <c r="CQ10" s="42">
        <v>0</v>
      </c>
      <c r="CR10" s="42">
        <v>2985</v>
      </c>
      <c r="CS10" s="42">
        <v>2985</v>
      </c>
      <c r="CT10" s="42">
        <f t="shared" si="20"/>
        <v>100</v>
      </c>
      <c r="CU10" s="42"/>
      <c r="CV10" s="42"/>
      <c r="CW10" s="42"/>
      <c r="CX10" s="42"/>
      <c r="CY10" s="42"/>
      <c r="CZ10" s="42"/>
      <c r="DA10" s="42">
        <v>3976.651</v>
      </c>
      <c r="DB10" s="42"/>
      <c r="DC10" s="42"/>
      <c r="DD10" s="42"/>
      <c r="DE10" s="42">
        <v>7000</v>
      </c>
      <c r="DF10" s="42">
        <v>0</v>
      </c>
      <c r="DG10" s="48">
        <f t="shared" si="21"/>
        <v>0</v>
      </c>
      <c r="DH10" s="43">
        <f>DK10+DN10+DQ10+DT10+DW10+DZ10+EC10+EF10+EI10+EL10+EO10+ER10+EU10+EX10+FA10+FD10+FG10+FJ10+FM10+FP10+FS10+FV10+FY10+GB10</f>
        <v>112168.6</v>
      </c>
      <c r="DI10" s="43">
        <f>DL10+DO10+DR10+DU10+DX10+EA10+EJ10+EM10+EP10+ES10+EV10+EY10+FB10+FE10+FH10+FK10+FN10+FQ10+FT10+FW10+FZ10+GC10</f>
        <v>77455.28331</v>
      </c>
      <c r="DJ10" s="41">
        <f t="shared" si="10"/>
        <v>69.05255419966015</v>
      </c>
      <c r="DK10" s="42">
        <v>1144</v>
      </c>
      <c r="DL10" s="42">
        <v>571.8</v>
      </c>
      <c r="DM10" s="42">
        <v>49.98251748251748</v>
      </c>
      <c r="DN10" s="42">
        <v>227.5</v>
      </c>
      <c r="DO10" s="42">
        <v>113.46</v>
      </c>
      <c r="DP10" s="42">
        <v>49.87252747252747</v>
      </c>
      <c r="DQ10" s="42">
        <v>181.6</v>
      </c>
      <c r="DR10" s="42">
        <v>93.06</v>
      </c>
      <c r="DS10" s="42">
        <v>51.24449339207049</v>
      </c>
      <c r="DT10" s="42">
        <v>0</v>
      </c>
      <c r="DU10" s="42">
        <v>0</v>
      </c>
      <c r="DV10" s="48"/>
      <c r="DW10" s="42">
        <v>0</v>
      </c>
      <c r="DX10" s="42">
        <v>0</v>
      </c>
      <c r="DY10" s="42"/>
      <c r="DZ10" s="42">
        <v>213.7</v>
      </c>
      <c r="EA10" s="42">
        <v>16.069</v>
      </c>
      <c r="EB10" s="48">
        <v>7.519419747309311</v>
      </c>
      <c r="EC10" s="42">
        <v>0</v>
      </c>
      <c r="ED10" s="42"/>
      <c r="EE10" s="48"/>
      <c r="EF10" s="42">
        <v>0.1</v>
      </c>
      <c r="EG10" s="42"/>
      <c r="EH10" s="48">
        <v>0</v>
      </c>
      <c r="EI10" s="42">
        <v>18150.1</v>
      </c>
      <c r="EJ10" s="42">
        <v>11127.045</v>
      </c>
      <c r="EK10" s="48">
        <v>61.305695285425436</v>
      </c>
      <c r="EL10" s="42">
        <v>904.6</v>
      </c>
      <c r="EM10" s="42">
        <v>65.5</v>
      </c>
      <c r="EN10" s="42">
        <v>7.240769400840151</v>
      </c>
      <c r="EO10" s="42">
        <v>82228.1</v>
      </c>
      <c r="EP10" s="42">
        <v>61628.564</v>
      </c>
      <c r="EQ10" s="48">
        <v>74.94830112820313</v>
      </c>
      <c r="ER10" s="42">
        <v>0</v>
      </c>
      <c r="ES10" s="42">
        <v>0</v>
      </c>
      <c r="ET10" s="48"/>
      <c r="EU10" s="42">
        <v>2314</v>
      </c>
      <c r="EV10" s="42">
        <v>1109.3</v>
      </c>
      <c r="EW10" s="48">
        <v>47.938634399308555</v>
      </c>
      <c r="EX10" s="42">
        <v>63.7</v>
      </c>
      <c r="EY10" s="42">
        <v>29.2</v>
      </c>
      <c r="EZ10" s="42">
        <v>45.83987441130298</v>
      </c>
      <c r="FA10" s="42">
        <v>4323.4</v>
      </c>
      <c r="FB10" s="42">
        <v>1715.32536</v>
      </c>
      <c r="FC10" s="42">
        <v>39.675379562381465</v>
      </c>
      <c r="FD10" s="42">
        <v>817.8</v>
      </c>
      <c r="FE10" s="42">
        <v>252.841</v>
      </c>
      <c r="FF10" s="42">
        <v>30.91721692345317</v>
      </c>
      <c r="FG10" s="42">
        <v>0</v>
      </c>
      <c r="FH10" s="42">
        <v>0</v>
      </c>
      <c r="FI10" s="48"/>
      <c r="FJ10" s="42">
        <v>0</v>
      </c>
      <c r="FK10" s="42">
        <v>0</v>
      </c>
      <c r="FL10" s="48"/>
      <c r="FM10" s="42">
        <v>1130.2</v>
      </c>
      <c r="FN10" s="42">
        <v>565.1</v>
      </c>
      <c r="FO10" s="48">
        <v>50.00000000000001</v>
      </c>
      <c r="FP10" s="42">
        <v>14.9</v>
      </c>
      <c r="FQ10" s="42">
        <v>0</v>
      </c>
      <c r="FR10" s="48">
        <v>0</v>
      </c>
      <c r="FS10" s="42">
        <v>0.3</v>
      </c>
      <c r="FT10" s="42">
        <v>0.14</v>
      </c>
      <c r="FU10" s="42">
        <v>46.66666666666667</v>
      </c>
      <c r="FV10" s="42"/>
      <c r="FW10" s="42"/>
      <c r="FX10" s="42"/>
      <c r="FY10" s="42"/>
      <c r="FZ10" s="42"/>
      <c r="GA10" s="42"/>
      <c r="GB10" s="42">
        <v>454.6</v>
      </c>
      <c r="GC10" s="42">
        <v>167.87895</v>
      </c>
      <c r="GD10" s="42">
        <v>36.9289375274967</v>
      </c>
      <c r="GE10" s="49">
        <f t="shared" si="22"/>
        <v>0</v>
      </c>
      <c r="GF10" s="49">
        <f t="shared" si="23"/>
        <v>0</v>
      </c>
      <c r="GG10" s="43"/>
      <c r="GH10" s="42">
        <v>0</v>
      </c>
      <c r="GI10" s="42">
        <v>0</v>
      </c>
      <c r="GJ10" s="42"/>
      <c r="GK10" s="42"/>
      <c r="GL10" s="41">
        <f>C10+R10+GE10+DH10</f>
        <v>237289.22578</v>
      </c>
      <c r="GM10" s="41">
        <f>D10+S10+GF10+DI10</f>
        <v>141573.72632999998</v>
      </c>
      <c r="GN10" s="41">
        <f t="shared" si="11"/>
        <v>59.66293912613564</v>
      </c>
    </row>
    <row r="11" spans="1:196" ht="15">
      <c r="A11" s="45" t="s">
        <v>123</v>
      </c>
      <c r="B11" s="46" t="s">
        <v>81</v>
      </c>
      <c r="C11" s="41">
        <f t="shared" si="12"/>
        <v>97357</v>
      </c>
      <c r="D11" s="41">
        <f t="shared" si="13"/>
        <v>52418.196149999996</v>
      </c>
      <c r="E11" s="41">
        <f t="shared" si="5"/>
        <v>53.841219583594395</v>
      </c>
      <c r="F11" s="42"/>
      <c r="G11" s="42"/>
      <c r="H11" s="42"/>
      <c r="I11" s="47">
        <v>97307</v>
      </c>
      <c r="J11" s="47">
        <v>52418.196149999996</v>
      </c>
      <c r="K11" s="42">
        <f t="shared" si="14"/>
        <v>53.86888522922297</v>
      </c>
      <c r="L11" s="47">
        <v>50</v>
      </c>
      <c r="M11" s="47"/>
      <c r="N11" s="42">
        <f t="shared" si="0"/>
        <v>0</v>
      </c>
      <c r="O11" s="42"/>
      <c r="P11" s="42"/>
      <c r="Q11" s="42"/>
      <c r="R11" s="41">
        <f t="shared" si="15"/>
        <v>137479.45737999998</v>
      </c>
      <c r="S11" s="41">
        <f t="shared" si="16"/>
        <v>81975.17790000001</v>
      </c>
      <c r="T11" s="41">
        <f t="shared" si="17"/>
        <v>59.62721955864038</v>
      </c>
      <c r="U11" s="42">
        <f>'[1]в тыс р'!C11</f>
        <v>2160</v>
      </c>
      <c r="V11" s="42">
        <f>'[1]в тыс р'!D11</f>
        <v>2160</v>
      </c>
      <c r="W11" s="42">
        <f t="shared" si="18"/>
        <v>100</v>
      </c>
      <c r="X11" s="42">
        <v>41152.1</v>
      </c>
      <c r="Y11" s="42">
        <v>41152.1</v>
      </c>
      <c r="Z11" s="42">
        <f t="shared" si="6"/>
        <v>100</v>
      </c>
      <c r="AA11" s="42">
        <v>59738.1</v>
      </c>
      <c r="AB11" s="42">
        <v>30021.75</v>
      </c>
      <c r="AC11" s="42">
        <f t="shared" si="7"/>
        <v>50.255615762804645</v>
      </c>
      <c r="AD11" s="42"/>
      <c r="AE11" s="42">
        <v>63.9</v>
      </c>
      <c r="AF11" s="42"/>
      <c r="AG11" s="42">
        <v>1240.827</v>
      </c>
      <c r="AH11" s="42"/>
      <c r="AI11" s="42"/>
      <c r="AJ11" s="42">
        <v>2252.5240299999996</v>
      </c>
      <c r="AK11" s="42">
        <v>0</v>
      </c>
      <c r="AL11" s="42">
        <v>0</v>
      </c>
      <c r="AM11" s="42"/>
      <c r="AN11" s="42"/>
      <c r="AO11" s="42"/>
      <c r="AP11" s="42"/>
      <c r="AQ11" s="42"/>
      <c r="AR11" s="42"/>
      <c r="AS11" s="42">
        <v>144.944</v>
      </c>
      <c r="AT11" s="42">
        <v>0</v>
      </c>
      <c r="AU11" s="41">
        <f>AT11/AS11%</f>
        <v>0</v>
      </c>
      <c r="AV11" s="42"/>
      <c r="AW11" s="42">
        <v>6157.5</v>
      </c>
      <c r="AX11" s="42">
        <v>0</v>
      </c>
      <c r="AY11" s="48">
        <f>AX11/AW11%</f>
        <v>0</v>
      </c>
      <c r="AZ11" s="42">
        <v>4600</v>
      </c>
      <c r="BA11" s="42">
        <v>0</v>
      </c>
      <c r="BB11" s="48">
        <f>BA11/AZ11%</f>
        <v>0</v>
      </c>
      <c r="BC11" s="48">
        <v>0</v>
      </c>
      <c r="BD11" s="48">
        <v>1518.3</v>
      </c>
      <c r="BE11" s="48">
        <v>1193.22</v>
      </c>
      <c r="BF11" s="48">
        <f t="shared" si="8"/>
        <v>78.58921161825727</v>
      </c>
      <c r="BG11" s="42">
        <v>0</v>
      </c>
      <c r="BH11" s="42">
        <v>0</v>
      </c>
      <c r="BI11" s="42"/>
      <c r="BJ11" s="42"/>
      <c r="BK11" s="42"/>
      <c r="BL11" s="41"/>
      <c r="BM11" s="42"/>
      <c r="BN11" s="42"/>
      <c r="BO11" s="42"/>
      <c r="BP11" s="42">
        <v>0</v>
      </c>
      <c r="BQ11" s="42"/>
      <c r="BR11" s="42"/>
      <c r="BS11" s="42">
        <v>1845.637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>
        <v>1779.1079</v>
      </c>
      <c r="CF11" s="42">
        <v>1779.1079</v>
      </c>
      <c r="CG11" s="48">
        <f t="shared" si="19"/>
        <v>100</v>
      </c>
      <c r="CH11" s="42">
        <v>0</v>
      </c>
      <c r="CI11" s="42">
        <v>0</v>
      </c>
      <c r="CJ11" s="41"/>
      <c r="CK11" s="42"/>
      <c r="CL11" s="42"/>
      <c r="CM11" s="42"/>
      <c r="CN11" s="42"/>
      <c r="CO11" s="42"/>
      <c r="CP11" s="42">
        <v>894.337</v>
      </c>
      <c r="CQ11" s="42">
        <v>431.181</v>
      </c>
      <c r="CR11" s="42">
        <v>5669</v>
      </c>
      <c r="CS11" s="42">
        <v>5669</v>
      </c>
      <c r="CT11" s="42"/>
      <c r="CU11" s="42"/>
      <c r="CV11" s="42"/>
      <c r="CW11" s="42"/>
      <c r="CX11" s="42"/>
      <c r="CY11" s="42"/>
      <c r="CZ11" s="42"/>
      <c r="DA11" s="42">
        <v>4596.042</v>
      </c>
      <c r="DB11" s="42">
        <v>3235.9574500000003</v>
      </c>
      <c r="DC11" s="42">
        <v>0</v>
      </c>
      <c r="DD11" s="42">
        <f>DC11/DB11%</f>
        <v>0</v>
      </c>
      <c r="DE11" s="42">
        <v>0</v>
      </c>
      <c r="DF11" s="42">
        <v>0</v>
      </c>
      <c r="DG11" s="48"/>
      <c r="DH11" s="43">
        <f>DK11+DN11+DQ11+DT11+DW11+DZ11+EC11+EF11+EI11+EL11+EO11+ER11+EU11+EX11+FA11+FD11+FG11+FJ11+FM11+FP11+FS11+FV11+FY11+GB11</f>
        <v>217567.50000000003</v>
      </c>
      <c r="DI11" s="43">
        <f>DL11+DO11+DR11+DU11+DX11+EA11+EJ11+EM11+EP11+ES11+EV11+EY11+FB11+FE11+FH11+FK11+FN11+FQ11+FT11+FW11+FZ11+GC11</f>
        <v>135346.89614000003</v>
      </c>
      <c r="DJ11" s="41">
        <f t="shared" si="10"/>
        <v>62.20915170694153</v>
      </c>
      <c r="DK11" s="42">
        <v>2718</v>
      </c>
      <c r="DL11" s="42">
        <v>1359</v>
      </c>
      <c r="DM11" s="42">
        <v>50</v>
      </c>
      <c r="DN11" s="42">
        <v>175</v>
      </c>
      <c r="DO11" s="42">
        <v>87.08</v>
      </c>
      <c r="DP11" s="42">
        <v>49.76</v>
      </c>
      <c r="DQ11" s="42">
        <v>373.9</v>
      </c>
      <c r="DR11" s="42">
        <v>180.95</v>
      </c>
      <c r="DS11" s="42">
        <v>48.39529285905322</v>
      </c>
      <c r="DT11" s="42">
        <v>0</v>
      </c>
      <c r="DU11" s="42">
        <v>0</v>
      </c>
      <c r="DV11" s="48"/>
      <c r="DW11" s="42">
        <v>0</v>
      </c>
      <c r="DX11" s="42">
        <v>0</v>
      </c>
      <c r="DY11" s="42"/>
      <c r="DZ11" s="42">
        <v>1474.4</v>
      </c>
      <c r="EA11" s="42">
        <v>939.337</v>
      </c>
      <c r="EB11" s="48">
        <v>63.709780249593045</v>
      </c>
      <c r="EC11" s="42">
        <v>0</v>
      </c>
      <c r="ED11" s="42"/>
      <c r="EE11" s="48"/>
      <c r="EF11" s="42">
        <v>1.4</v>
      </c>
      <c r="EG11" s="42"/>
      <c r="EH11" s="48">
        <v>0</v>
      </c>
      <c r="EI11" s="42">
        <v>55504.9</v>
      </c>
      <c r="EJ11" s="42">
        <v>35148.651</v>
      </c>
      <c r="EK11" s="48">
        <v>63.32531181931685</v>
      </c>
      <c r="EL11" s="42">
        <v>1899.6</v>
      </c>
      <c r="EM11" s="42">
        <v>712.2</v>
      </c>
      <c r="EN11" s="42">
        <v>37.49210360075806</v>
      </c>
      <c r="EO11" s="42">
        <v>137242</v>
      </c>
      <c r="EP11" s="42">
        <v>88000.244</v>
      </c>
      <c r="EQ11" s="48">
        <v>64.1204908118506</v>
      </c>
      <c r="ER11" s="42">
        <v>0</v>
      </c>
      <c r="ES11" s="42">
        <v>0</v>
      </c>
      <c r="ET11" s="48"/>
      <c r="EU11" s="42">
        <v>3624.1</v>
      </c>
      <c r="EV11" s="42">
        <v>1883.3</v>
      </c>
      <c r="EW11" s="48">
        <v>51.96600535305317</v>
      </c>
      <c r="EX11" s="42">
        <v>95.5</v>
      </c>
      <c r="EY11" s="42">
        <v>42.7</v>
      </c>
      <c r="EZ11" s="42">
        <v>44.712041884816756</v>
      </c>
      <c r="FA11" s="42">
        <v>9585.3</v>
      </c>
      <c r="FB11" s="42">
        <v>3696.00631</v>
      </c>
      <c r="FC11" s="42">
        <v>38.55910936538241</v>
      </c>
      <c r="FD11" s="42">
        <v>1635.6</v>
      </c>
      <c r="FE11" s="42">
        <v>1025.12088</v>
      </c>
      <c r="FF11" s="42">
        <v>62.67552457813647</v>
      </c>
      <c r="FG11" s="42">
        <v>1944</v>
      </c>
      <c r="FH11" s="42">
        <v>1655.64</v>
      </c>
      <c r="FI11" s="48">
        <v>85.16666666666667</v>
      </c>
      <c r="FJ11" s="42">
        <v>5.5</v>
      </c>
      <c r="FK11" s="42">
        <v>1.5</v>
      </c>
      <c r="FL11" s="48"/>
      <c r="FM11" s="42">
        <v>764.2</v>
      </c>
      <c r="FN11" s="42">
        <v>382.1</v>
      </c>
      <c r="FO11" s="48">
        <v>50</v>
      </c>
      <c r="FP11" s="42">
        <v>36</v>
      </c>
      <c r="FQ11" s="42">
        <v>11</v>
      </c>
      <c r="FR11" s="48">
        <v>30.555555555555557</v>
      </c>
      <c r="FS11" s="42">
        <v>3.4</v>
      </c>
      <c r="FT11" s="42">
        <v>1.7</v>
      </c>
      <c r="FU11" s="42">
        <v>49.99999999999999</v>
      </c>
      <c r="FV11" s="42"/>
      <c r="FW11" s="42"/>
      <c r="FX11" s="42"/>
      <c r="FY11" s="42"/>
      <c r="FZ11" s="42"/>
      <c r="GA11" s="42"/>
      <c r="GB11" s="42">
        <v>484.7</v>
      </c>
      <c r="GC11" s="42">
        <v>220.36695</v>
      </c>
      <c r="GD11" s="42">
        <v>45.46460697338561</v>
      </c>
      <c r="GE11" s="49">
        <f t="shared" si="22"/>
        <v>0</v>
      </c>
      <c r="GF11" s="49">
        <f t="shared" si="23"/>
        <v>0</v>
      </c>
      <c r="GG11" s="43"/>
      <c r="GH11" s="42">
        <v>0</v>
      </c>
      <c r="GI11" s="42">
        <v>0</v>
      </c>
      <c r="GJ11" s="42"/>
      <c r="GK11" s="42"/>
      <c r="GL11" s="41">
        <f>C11+R11+GE11+DH11</f>
        <v>452403.95738000004</v>
      </c>
      <c r="GM11" s="41">
        <f>D11+S11+GF11+DI11</f>
        <v>269740.27019000007</v>
      </c>
      <c r="GN11" s="41">
        <f t="shared" si="11"/>
        <v>59.62376451173033</v>
      </c>
    </row>
    <row r="12" spans="1:196" ht="15">
      <c r="A12" s="45" t="s">
        <v>124</v>
      </c>
      <c r="B12" s="46" t="s">
        <v>82</v>
      </c>
      <c r="C12" s="41">
        <f t="shared" si="12"/>
        <v>121579</v>
      </c>
      <c r="D12" s="41">
        <f t="shared" si="13"/>
        <v>67134.1431</v>
      </c>
      <c r="E12" s="41">
        <f t="shared" si="5"/>
        <v>55.2185353556124</v>
      </c>
      <c r="F12" s="42"/>
      <c r="G12" s="42"/>
      <c r="H12" s="42"/>
      <c r="I12" s="47">
        <v>121579</v>
      </c>
      <c r="J12" s="47">
        <v>67134.1431</v>
      </c>
      <c r="K12" s="42">
        <f t="shared" si="14"/>
        <v>55.2185353556124</v>
      </c>
      <c r="L12" s="47"/>
      <c r="M12" s="47"/>
      <c r="N12" s="42"/>
      <c r="O12" s="42"/>
      <c r="P12" s="42"/>
      <c r="Q12" s="42"/>
      <c r="R12" s="41">
        <f t="shared" si="15"/>
        <v>280749.76625000004</v>
      </c>
      <c r="S12" s="41">
        <f t="shared" si="16"/>
        <v>168694.68624999997</v>
      </c>
      <c r="T12" s="41">
        <f t="shared" si="17"/>
        <v>60.08720452496546</v>
      </c>
      <c r="U12" s="42">
        <v>3925.7</v>
      </c>
      <c r="V12" s="42">
        <v>3925.7</v>
      </c>
      <c r="W12" s="42">
        <f t="shared" si="18"/>
        <v>100</v>
      </c>
      <c r="X12" s="42">
        <v>66666.8</v>
      </c>
      <c r="Y12" s="42">
        <v>62784.733</v>
      </c>
      <c r="Z12" s="42">
        <f t="shared" si="6"/>
        <v>94.1769111461777</v>
      </c>
      <c r="AA12" s="42">
        <v>90324.1</v>
      </c>
      <c r="AB12" s="42">
        <v>52547.5</v>
      </c>
      <c r="AC12" s="42">
        <f t="shared" si="7"/>
        <v>58.17661067201333</v>
      </c>
      <c r="AD12" s="42"/>
      <c r="AE12" s="42">
        <v>2448.2250000000004</v>
      </c>
      <c r="AF12" s="42"/>
      <c r="AG12" s="42">
        <v>632.934</v>
      </c>
      <c r="AH12" s="42"/>
      <c r="AI12" s="42"/>
      <c r="AJ12" s="42">
        <v>0</v>
      </c>
      <c r="AK12" s="42">
        <v>0</v>
      </c>
      <c r="AL12" s="42">
        <v>0</v>
      </c>
      <c r="AM12" s="42"/>
      <c r="AN12" s="42"/>
      <c r="AO12" s="42"/>
      <c r="AP12" s="42"/>
      <c r="AQ12" s="42"/>
      <c r="AR12" s="42"/>
      <c r="AS12" s="42">
        <v>1139.7</v>
      </c>
      <c r="AT12" s="42">
        <v>1139.7</v>
      </c>
      <c r="AU12" s="41">
        <f>AT12/AS12%</f>
        <v>100</v>
      </c>
      <c r="AV12" s="42"/>
      <c r="AW12" s="42">
        <v>72764.41</v>
      </c>
      <c r="AX12" s="42">
        <v>26022</v>
      </c>
      <c r="AY12" s="48">
        <f>AX12/AW12%</f>
        <v>35.76198858755262</v>
      </c>
      <c r="AZ12" s="42">
        <v>0</v>
      </c>
      <c r="BA12" s="42">
        <v>0</v>
      </c>
      <c r="BB12" s="48"/>
      <c r="BC12" s="48">
        <v>0</v>
      </c>
      <c r="BD12" s="48">
        <v>2076.48</v>
      </c>
      <c r="BE12" s="48">
        <v>2047.08</v>
      </c>
      <c r="BF12" s="48">
        <f t="shared" si="8"/>
        <v>98.584142394822</v>
      </c>
      <c r="BG12" s="42">
        <v>1380</v>
      </c>
      <c r="BH12" s="42">
        <v>830.8</v>
      </c>
      <c r="BI12" s="42">
        <f t="shared" si="9"/>
        <v>60.20289855072463</v>
      </c>
      <c r="BJ12" s="42"/>
      <c r="BK12" s="42"/>
      <c r="BL12" s="41"/>
      <c r="BM12" s="42"/>
      <c r="BN12" s="42"/>
      <c r="BO12" s="42"/>
      <c r="BP12" s="42">
        <v>0</v>
      </c>
      <c r="BQ12" s="42"/>
      <c r="BR12" s="42"/>
      <c r="BS12" s="42">
        <v>1845.637</v>
      </c>
      <c r="BT12" s="42"/>
      <c r="BU12" s="42"/>
      <c r="BV12" s="42"/>
      <c r="BW12" s="42"/>
      <c r="BX12" s="42"/>
      <c r="BY12" s="42"/>
      <c r="BZ12" s="42"/>
      <c r="CA12" s="42"/>
      <c r="CB12" s="42">
        <v>9138.17325</v>
      </c>
      <c r="CC12" s="42">
        <v>9138.17325</v>
      </c>
      <c r="CD12" s="42">
        <v>100</v>
      </c>
      <c r="CE12" s="42">
        <v>0</v>
      </c>
      <c r="CF12" s="42">
        <v>0</v>
      </c>
      <c r="CG12" s="48"/>
      <c r="CH12" s="42">
        <v>0</v>
      </c>
      <c r="CI12" s="42">
        <v>0</v>
      </c>
      <c r="CJ12" s="41"/>
      <c r="CK12" s="42"/>
      <c r="CL12" s="42"/>
      <c r="CM12" s="42"/>
      <c r="CN12" s="42"/>
      <c r="CO12" s="42"/>
      <c r="CP12" s="42">
        <v>1040</v>
      </c>
      <c r="CQ12" s="42">
        <v>0</v>
      </c>
      <c r="CR12" s="42">
        <v>10259</v>
      </c>
      <c r="CS12" s="42">
        <v>10259</v>
      </c>
      <c r="CT12" s="42">
        <f t="shared" si="20"/>
        <v>100</v>
      </c>
      <c r="CU12" s="42"/>
      <c r="CV12" s="42"/>
      <c r="CW12" s="42"/>
      <c r="CX12" s="42"/>
      <c r="CY12" s="42"/>
      <c r="CZ12" s="42"/>
      <c r="DA12" s="42">
        <v>9108.607</v>
      </c>
      <c r="DB12" s="42">
        <v>0</v>
      </c>
      <c r="DC12" s="42">
        <v>0</v>
      </c>
      <c r="DD12" s="42"/>
      <c r="DE12" s="42">
        <v>8000</v>
      </c>
      <c r="DF12" s="42">
        <v>0</v>
      </c>
      <c r="DG12" s="48">
        <f t="shared" si="21"/>
        <v>0</v>
      </c>
      <c r="DH12" s="43">
        <f>DK12+DN12+DQ12+DT12+DW12+DZ12+EC12+EF12+EI12+EL12+EO12+ER12+EU12+EX12+FA12+FD12+FG12+FJ12+FM12+FP12+FS12+FV12+FY12+GB12</f>
        <v>406105.8</v>
      </c>
      <c r="DI12" s="43">
        <f>DL12+DO12+DR12+DU12+DX12+EA12+EJ12+EM12+EP12+ES12+EV12+EY12+FB12+FE12+FH12+FK12+FN12+FQ12+FT12+FW12+FZ12+GC12</f>
        <v>260599.85895</v>
      </c>
      <c r="DJ12" s="41">
        <f t="shared" si="10"/>
        <v>64.17043513045122</v>
      </c>
      <c r="DK12" s="42">
        <v>7074</v>
      </c>
      <c r="DL12" s="42">
        <v>3537</v>
      </c>
      <c r="DM12" s="42">
        <v>50.00000000000001</v>
      </c>
      <c r="DN12" s="42">
        <v>297.5</v>
      </c>
      <c r="DO12" s="42">
        <v>148.79</v>
      </c>
      <c r="DP12" s="42">
        <v>50.01344537815125</v>
      </c>
      <c r="DQ12" s="42">
        <v>405.8</v>
      </c>
      <c r="DR12" s="42">
        <v>182.2</v>
      </c>
      <c r="DS12" s="42">
        <v>44.8989650073928</v>
      </c>
      <c r="DT12" s="42">
        <v>413.7</v>
      </c>
      <c r="DU12" s="42">
        <v>413.7</v>
      </c>
      <c r="DV12" s="48">
        <v>100.00000000000001</v>
      </c>
      <c r="DW12" s="42">
        <v>85.6</v>
      </c>
      <c r="DX12" s="42">
        <v>85.6</v>
      </c>
      <c r="DY12" s="42">
        <v>100</v>
      </c>
      <c r="DZ12" s="42">
        <v>5500</v>
      </c>
      <c r="EA12" s="42">
        <v>3400.14</v>
      </c>
      <c r="EB12" s="48">
        <v>61.82072727272727</v>
      </c>
      <c r="EC12" s="42">
        <v>0</v>
      </c>
      <c r="ED12" s="42"/>
      <c r="EE12" s="48"/>
      <c r="EF12" s="42">
        <v>3.2</v>
      </c>
      <c r="EG12" s="42"/>
      <c r="EH12" s="48">
        <v>0</v>
      </c>
      <c r="EI12" s="42">
        <v>106724.7</v>
      </c>
      <c r="EJ12" s="42">
        <v>57989.843</v>
      </c>
      <c r="EK12" s="48">
        <v>54.33591567837623</v>
      </c>
      <c r="EL12" s="42">
        <v>1489.3</v>
      </c>
      <c r="EM12" s="42">
        <v>630</v>
      </c>
      <c r="EN12" s="42">
        <v>42.30175250117505</v>
      </c>
      <c r="EO12" s="42">
        <v>248147.2</v>
      </c>
      <c r="EP12" s="42">
        <v>177477.56</v>
      </c>
      <c r="EQ12" s="48">
        <v>71.52108103577231</v>
      </c>
      <c r="ER12" s="42">
        <v>117.3</v>
      </c>
      <c r="ES12" s="42">
        <v>60.6</v>
      </c>
      <c r="ET12" s="48">
        <v>51.66240409207161</v>
      </c>
      <c r="EU12" s="42">
        <v>5259.7</v>
      </c>
      <c r="EV12" s="42">
        <v>1695.7</v>
      </c>
      <c r="EW12" s="48">
        <v>32.23948133923988</v>
      </c>
      <c r="EX12" s="42">
        <v>127.3</v>
      </c>
      <c r="EY12" s="42">
        <v>40</v>
      </c>
      <c r="EZ12" s="42">
        <v>31.421838177533388</v>
      </c>
      <c r="FA12" s="42">
        <v>20571.2</v>
      </c>
      <c r="FB12" s="42">
        <v>9070.146</v>
      </c>
      <c r="FC12" s="42">
        <v>44.0914774053045</v>
      </c>
      <c r="FD12" s="42">
        <v>4906.9</v>
      </c>
      <c r="FE12" s="42">
        <v>2180.1</v>
      </c>
      <c r="FF12" s="42">
        <v>44.429273064460254</v>
      </c>
      <c r="FG12" s="42">
        <v>2700</v>
      </c>
      <c r="FH12" s="42">
        <v>2587.5</v>
      </c>
      <c r="FI12" s="48">
        <v>95.83333333333333</v>
      </c>
      <c r="FJ12" s="42">
        <v>5.5</v>
      </c>
      <c r="FK12" s="42">
        <v>1.5</v>
      </c>
      <c r="FL12" s="48">
        <v>27.272727272727273</v>
      </c>
      <c r="FM12" s="42">
        <v>1642.1</v>
      </c>
      <c r="FN12" s="42">
        <v>821.05</v>
      </c>
      <c r="FO12" s="48">
        <v>50</v>
      </c>
      <c r="FP12" s="42">
        <v>89.2</v>
      </c>
      <c r="FQ12" s="42">
        <v>0</v>
      </c>
      <c r="FR12" s="48">
        <v>0</v>
      </c>
      <c r="FS12" s="42">
        <v>7</v>
      </c>
      <c r="FT12" s="42">
        <v>3.4</v>
      </c>
      <c r="FU12" s="42">
        <v>48.57142857142856</v>
      </c>
      <c r="FV12" s="42"/>
      <c r="FW12" s="42"/>
      <c r="FX12" s="42"/>
      <c r="FY12" s="42"/>
      <c r="FZ12" s="42"/>
      <c r="GA12" s="42"/>
      <c r="GB12" s="42">
        <v>538.6</v>
      </c>
      <c r="GC12" s="42">
        <v>275.02995</v>
      </c>
      <c r="GD12" s="42">
        <v>51.063860007426655</v>
      </c>
      <c r="GE12" s="49">
        <f t="shared" si="22"/>
        <v>1745.6799999999998</v>
      </c>
      <c r="GF12" s="49">
        <f t="shared" si="23"/>
        <v>573.4756</v>
      </c>
      <c r="GG12" s="43">
        <f>GF12/GE12%</f>
        <v>32.85112964575409</v>
      </c>
      <c r="GH12" s="42">
        <v>732.25</v>
      </c>
      <c r="GI12" s="42">
        <v>573.4756</v>
      </c>
      <c r="GJ12" s="42">
        <f>GI12/GH12%</f>
        <v>78.31691362239673</v>
      </c>
      <c r="GK12" s="42">
        <v>1013.43</v>
      </c>
      <c r="GL12" s="41">
        <f>C12+R12+GE12+DH12</f>
        <v>810180.2462500001</v>
      </c>
      <c r="GM12" s="41">
        <f>D12+S12+GF12+DI12</f>
        <v>497002.1638999999</v>
      </c>
      <c r="GN12" s="41">
        <f t="shared" si="11"/>
        <v>61.344641047522934</v>
      </c>
    </row>
    <row r="13" spans="1:196" ht="15">
      <c r="A13" s="45" t="s">
        <v>125</v>
      </c>
      <c r="B13" s="46" t="s">
        <v>83</v>
      </c>
      <c r="C13" s="41">
        <f t="shared" si="12"/>
        <v>46866</v>
      </c>
      <c r="D13" s="41">
        <f t="shared" si="13"/>
        <v>23567.15313</v>
      </c>
      <c r="E13" s="41">
        <f t="shared" si="5"/>
        <v>50.2862483036743</v>
      </c>
      <c r="F13" s="42"/>
      <c r="G13" s="42"/>
      <c r="H13" s="42"/>
      <c r="I13" s="47">
        <v>46666</v>
      </c>
      <c r="J13" s="47">
        <v>23567.15313</v>
      </c>
      <c r="K13" s="42">
        <f t="shared" si="14"/>
        <v>50.501763875198215</v>
      </c>
      <c r="L13" s="47">
        <v>200</v>
      </c>
      <c r="M13" s="47"/>
      <c r="N13" s="42">
        <f t="shared" si="0"/>
        <v>0</v>
      </c>
      <c r="O13" s="42"/>
      <c r="P13" s="42"/>
      <c r="Q13" s="42"/>
      <c r="R13" s="41">
        <f t="shared" si="15"/>
        <v>52620.84746</v>
      </c>
      <c r="S13" s="41">
        <f t="shared" si="16"/>
        <v>35007.61846</v>
      </c>
      <c r="T13" s="41">
        <f t="shared" si="17"/>
        <v>66.52804002560244</v>
      </c>
      <c r="U13" s="42">
        <v>980.6</v>
      </c>
      <c r="V13" s="42">
        <v>980.6</v>
      </c>
      <c r="W13" s="42">
        <f t="shared" si="18"/>
        <v>99.99999999999999</v>
      </c>
      <c r="X13" s="42">
        <v>0</v>
      </c>
      <c r="Y13" s="42">
        <v>0</v>
      </c>
      <c r="Z13" s="42"/>
      <c r="AA13" s="42">
        <v>17749.3</v>
      </c>
      <c r="AB13" s="42">
        <v>13236.8</v>
      </c>
      <c r="AC13" s="42">
        <f t="shared" si="7"/>
        <v>74.57646217033911</v>
      </c>
      <c r="AD13" s="42"/>
      <c r="AE13" s="42">
        <v>164.282</v>
      </c>
      <c r="AF13" s="42"/>
      <c r="AG13" s="42">
        <v>553.817</v>
      </c>
      <c r="AH13" s="42"/>
      <c r="AI13" s="42"/>
      <c r="AJ13" s="42">
        <v>0</v>
      </c>
      <c r="AK13" s="42">
        <v>0</v>
      </c>
      <c r="AL13" s="42">
        <v>0</v>
      </c>
      <c r="AM13" s="42"/>
      <c r="AN13" s="42"/>
      <c r="AO13" s="42"/>
      <c r="AP13" s="42"/>
      <c r="AQ13" s="42"/>
      <c r="AR13" s="42"/>
      <c r="AS13" s="42">
        <v>0</v>
      </c>
      <c r="AT13" s="42">
        <v>0</v>
      </c>
      <c r="AU13" s="41"/>
      <c r="AV13" s="42"/>
      <c r="AW13" s="42">
        <v>0</v>
      </c>
      <c r="AX13" s="42">
        <v>0</v>
      </c>
      <c r="AY13" s="48"/>
      <c r="AZ13" s="42">
        <v>0</v>
      </c>
      <c r="BA13" s="42">
        <v>0</v>
      </c>
      <c r="BB13" s="48"/>
      <c r="BC13" s="48">
        <v>0</v>
      </c>
      <c r="BD13" s="48">
        <v>1270.08</v>
      </c>
      <c r="BE13" s="48">
        <v>1270.08</v>
      </c>
      <c r="BF13" s="48">
        <f t="shared" si="8"/>
        <v>100</v>
      </c>
      <c r="BG13" s="42">
        <v>0</v>
      </c>
      <c r="BH13" s="42">
        <v>0</v>
      </c>
      <c r="BI13" s="42"/>
      <c r="BJ13" s="42"/>
      <c r="BK13" s="42"/>
      <c r="BL13" s="41"/>
      <c r="BM13" s="42"/>
      <c r="BN13" s="42"/>
      <c r="BO13" s="42"/>
      <c r="BP13" s="42">
        <v>0</v>
      </c>
      <c r="BQ13" s="42"/>
      <c r="BR13" s="42"/>
      <c r="BS13" s="42">
        <v>1845.635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>
        <v>11807.13846</v>
      </c>
      <c r="CF13" s="42">
        <v>11807.13846</v>
      </c>
      <c r="CG13" s="48">
        <f t="shared" si="19"/>
        <v>100</v>
      </c>
      <c r="CH13" s="42">
        <v>0</v>
      </c>
      <c r="CI13" s="42">
        <v>0</v>
      </c>
      <c r="CJ13" s="41"/>
      <c r="CK13" s="42"/>
      <c r="CL13" s="42"/>
      <c r="CM13" s="42"/>
      <c r="CN13" s="42"/>
      <c r="CO13" s="42"/>
      <c r="CP13" s="42">
        <v>300</v>
      </c>
      <c r="CQ13" s="42">
        <v>0</v>
      </c>
      <c r="CR13" s="42">
        <v>1493</v>
      </c>
      <c r="CS13" s="42">
        <v>1493</v>
      </c>
      <c r="CT13" s="42">
        <f t="shared" si="20"/>
        <v>100</v>
      </c>
      <c r="CU13" s="42"/>
      <c r="CV13" s="42"/>
      <c r="CW13" s="42"/>
      <c r="CX13" s="42"/>
      <c r="CY13" s="42"/>
      <c r="CZ13" s="42"/>
      <c r="DA13" s="42">
        <v>3256.995</v>
      </c>
      <c r="DB13" s="42">
        <v>0</v>
      </c>
      <c r="DC13" s="42">
        <v>0</v>
      </c>
      <c r="DD13" s="42"/>
      <c r="DE13" s="42">
        <v>13200</v>
      </c>
      <c r="DF13" s="42">
        <v>6220</v>
      </c>
      <c r="DG13" s="48">
        <f t="shared" si="21"/>
        <v>47.121212121212125</v>
      </c>
      <c r="DH13" s="43">
        <f aca="true" t="shared" si="24" ref="DH13:DH44">DK13+DN13+DQ13+DT13+DW13+DZ13+EC13+EF13+EI13+EL13+EO13+ER13+EU13+EX13+FA13+FD13+FG13+FJ13+FM13+FP13+FS13+FV13+FY13+GB13</f>
        <v>124182.29999999999</v>
      </c>
      <c r="DI13" s="43">
        <f>DL13+DO13+DR13+DU13+DX13+EA13+EJ13+EM13+EP13+ES13+EV13+EY13+FB13+FE13+FH13+FK13+FN13+FQ13+FT13+FW13+FZ13+GC13</f>
        <v>85524.35218</v>
      </c>
      <c r="DJ13" s="41">
        <f t="shared" si="10"/>
        <v>68.870001747431</v>
      </c>
      <c r="DK13" s="42">
        <v>1309</v>
      </c>
      <c r="DL13" s="42">
        <v>654.6</v>
      </c>
      <c r="DM13" s="42">
        <v>50.00763941940413</v>
      </c>
      <c r="DN13" s="42">
        <v>157.5</v>
      </c>
      <c r="DO13" s="42">
        <v>78.62</v>
      </c>
      <c r="DP13" s="42">
        <v>49.917460317460325</v>
      </c>
      <c r="DQ13" s="42">
        <v>181.6</v>
      </c>
      <c r="DR13" s="42">
        <v>87.57137</v>
      </c>
      <c r="DS13" s="42">
        <v>48.22212004405287</v>
      </c>
      <c r="DT13" s="42">
        <v>0</v>
      </c>
      <c r="DU13" s="42">
        <v>0</v>
      </c>
      <c r="DV13" s="48"/>
      <c r="DW13" s="42">
        <v>0</v>
      </c>
      <c r="DX13" s="42">
        <v>0</v>
      </c>
      <c r="DY13" s="42"/>
      <c r="DZ13" s="42">
        <v>0</v>
      </c>
      <c r="EA13" s="42">
        <v>0</v>
      </c>
      <c r="EB13" s="48"/>
      <c r="EC13" s="42">
        <v>0</v>
      </c>
      <c r="ED13" s="42"/>
      <c r="EE13" s="48"/>
      <c r="EF13" s="42">
        <v>0</v>
      </c>
      <c r="EG13" s="42"/>
      <c r="EH13" s="48"/>
      <c r="EI13" s="42">
        <v>31820.9</v>
      </c>
      <c r="EJ13" s="42">
        <v>18484.978</v>
      </c>
      <c r="EK13" s="48">
        <v>58.090682538834535</v>
      </c>
      <c r="EL13" s="42">
        <v>499.6</v>
      </c>
      <c r="EM13" s="42">
        <v>65.6</v>
      </c>
      <c r="EN13" s="42">
        <v>13.130504403522815</v>
      </c>
      <c r="EO13" s="42">
        <v>79044.3</v>
      </c>
      <c r="EP13" s="42">
        <v>61182.999</v>
      </c>
      <c r="EQ13" s="48">
        <v>77.4034294692976</v>
      </c>
      <c r="ER13" s="42">
        <v>0</v>
      </c>
      <c r="ES13" s="42">
        <v>0</v>
      </c>
      <c r="ET13" s="48"/>
      <c r="EU13" s="42">
        <v>3616.3</v>
      </c>
      <c r="EV13" s="42">
        <v>1225.6</v>
      </c>
      <c r="EW13" s="48">
        <v>33.89099355695047</v>
      </c>
      <c r="EX13" s="42">
        <v>95.5</v>
      </c>
      <c r="EY13" s="42">
        <v>42.7</v>
      </c>
      <c r="EZ13" s="42">
        <v>44.712041884816756</v>
      </c>
      <c r="FA13" s="42">
        <v>5008.5</v>
      </c>
      <c r="FB13" s="42">
        <v>2788.84186</v>
      </c>
      <c r="FC13" s="42">
        <v>55.68217749825297</v>
      </c>
      <c r="FD13" s="42">
        <v>1090.4</v>
      </c>
      <c r="FE13" s="42">
        <v>261.2</v>
      </c>
      <c r="FF13" s="42">
        <v>23.954512105649297</v>
      </c>
      <c r="FG13" s="42">
        <v>0</v>
      </c>
      <c r="FH13" s="42">
        <v>0</v>
      </c>
      <c r="FI13" s="48"/>
      <c r="FJ13" s="42">
        <v>0</v>
      </c>
      <c r="FK13" s="42">
        <v>0</v>
      </c>
      <c r="FL13" s="48"/>
      <c r="FM13" s="42">
        <v>878.2</v>
      </c>
      <c r="FN13" s="42">
        <v>439.1</v>
      </c>
      <c r="FO13" s="48">
        <v>50</v>
      </c>
      <c r="FP13" s="42">
        <v>16.5</v>
      </c>
      <c r="FQ13" s="42">
        <v>0</v>
      </c>
      <c r="FR13" s="48">
        <v>0</v>
      </c>
      <c r="FS13" s="42">
        <v>0.8</v>
      </c>
      <c r="FT13" s="42">
        <v>0.4</v>
      </c>
      <c r="FU13" s="42">
        <v>50</v>
      </c>
      <c r="FV13" s="42"/>
      <c r="FW13" s="42"/>
      <c r="FX13" s="42"/>
      <c r="FY13" s="42">
        <v>22</v>
      </c>
      <c r="FZ13" s="42">
        <v>0</v>
      </c>
      <c r="GA13" s="42">
        <v>0</v>
      </c>
      <c r="GB13" s="42">
        <v>441.2</v>
      </c>
      <c r="GC13" s="42">
        <v>212.14195</v>
      </c>
      <c r="GD13" s="42">
        <v>48.08294424297371</v>
      </c>
      <c r="GE13" s="49">
        <f t="shared" si="22"/>
        <v>0</v>
      </c>
      <c r="GF13" s="49">
        <f t="shared" si="23"/>
        <v>0</v>
      </c>
      <c r="GG13" s="43"/>
      <c r="GH13" s="42">
        <v>0</v>
      </c>
      <c r="GI13" s="42">
        <v>0</v>
      </c>
      <c r="GJ13" s="42"/>
      <c r="GK13" s="42"/>
      <c r="GL13" s="41">
        <f>C13+R13+GE13+DH13</f>
        <v>223669.14745999998</v>
      </c>
      <c r="GM13" s="41">
        <f>D13+S13+GF13+DI13</f>
        <v>144099.12377</v>
      </c>
      <c r="GN13" s="41">
        <f t="shared" si="11"/>
        <v>64.4251231814482</v>
      </c>
    </row>
    <row r="14" spans="1:196" ht="15">
      <c r="A14" s="45" t="s">
        <v>126</v>
      </c>
      <c r="B14" s="46" t="s">
        <v>84</v>
      </c>
      <c r="C14" s="41">
        <f t="shared" si="12"/>
        <v>120893.2</v>
      </c>
      <c r="D14" s="41">
        <f t="shared" si="13"/>
        <v>77000.74145</v>
      </c>
      <c r="E14" s="41">
        <f t="shared" si="5"/>
        <v>63.69319486124943</v>
      </c>
      <c r="F14" s="42"/>
      <c r="G14" s="42"/>
      <c r="H14" s="42"/>
      <c r="I14" s="47">
        <v>120643.2</v>
      </c>
      <c r="J14" s="47">
        <v>77000.74145</v>
      </c>
      <c r="K14" s="42">
        <f t="shared" si="14"/>
        <v>63.825181568459726</v>
      </c>
      <c r="L14" s="47">
        <v>250</v>
      </c>
      <c r="M14" s="47"/>
      <c r="N14" s="42">
        <f t="shared" si="0"/>
        <v>0</v>
      </c>
      <c r="O14" s="42"/>
      <c r="P14" s="42"/>
      <c r="Q14" s="42"/>
      <c r="R14" s="41">
        <f t="shared" si="15"/>
        <v>106768.25384000002</v>
      </c>
      <c r="S14" s="41">
        <f t="shared" si="16"/>
        <v>55794.78026</v>
      </c>
      <c r="T14" s="41">
        <f t="shared" si="17"/>
        <v>52.2578371878335</v>
      </c>
      <c r="U14" s="42">
        <v>1278.2</v>
      </c>
      <c r="V14" s="42">
        <v>1149.95442</v>
      </c>
      <c r="W14" s="42">
        <f t="shared" si="18"/>
        <v>89.9667047410421</v>
      </c>
      <c r="X14" s="42">
        <v>28752.3</v>
      </c>
      <c r="Y14" s="42">
        <v>28752.3</v>
      </c>
      <c r="Z14" s="42">
        <f t="shared" si="6"/>
        <v>100.00000000000001</v>
      </c>
      <c r="AA14" s="42">
        <v>47602.7</v>
      </c>
      <c r="AB14" s="42">
        <v>14893.8</v>
      </c>
      <c r="AC14" s="42">
        <f t="shared" si="7"/>
        <v>31.287721074644924</v>
      </c>
      <c r="AD14" s="42"/>
      <c r="AE14" s="42">
        <v>162.554</v>
      </c>
      <c r="AF14" s="42"/>
      <c r="AG14" s="42">
        <v>316.467</v>
      </c>
      <c r="AH14" s="42"/>
      <c r="AI14" s="42"/>
      <c r="AJ14" s="42">
        <v>0</v>
      </c>
      <c r="AK14" s="42">
        <v>0</v>
      </c>
      <c r="AL14" s="42">
        <v>0</v>
      </c>
      <c r="AM14" s="42"/>
      <c r="AN14" s="42"/>
      <c r="AO14" s="42"/>
      <c r="AP14" s="42"/>
      <c r="AQ14" s="42"/>
      <c r="AR14" s="42"/>
      <c r="AS14" s="42">
        <v>1505</v>
      </c>
      <c r="AT14" s="42">
        <v>0</v>
      </c>
      <c r="AU14" s="41">
        <f>AT14/AS14%</f>
        <v>0</v>
      </c>
      <c r="AV14" s="42"/>
      <c r="AW14" s="42">
        <v>0</v>
      </c>
      <c r="AX14" s="42">
        <v>0</v>
      </c>
      <c r="AY14" s="48"/>
      <c r="AZ14" s="42">
        <v>0</v>
      </c>
      <c r="BA14" s="42">
        <v>0</v>
      </c>
      <c r="BB14" s="48"/>
      <c r="BC14" s="48">
        <v>0</v>
      </c>
      <c r="BD14" s="48">
        <v>3966.24</v>
      </c>
      <c r="BE14" s="48">
        <v>2727.84</v>
      </c>
      <c r="BF14" s="48">
        <f t="shared" si="8"/>
        <v>68.77647343579814</v>
      </c>
      <c r="BG14" s="42">
        <v>0</v>
      </c>
      <c r="BH14" s="42">
        <v>0</v>
      </c>
      <c r="BI14" s="42"/>
      <c r="BJ14" s="42"/>
      <c r="BK14" s="42"/>
      <c r="BL14" s="41"/>
      <c r="BM14" s="42"/>
      <c r="BN14" s="42"/>
      <c r="BO14" s="42"/>
      <c r="BP14" s="42">
        <v>0</v>
      </c>
      <c r="BQ14" s="42"/>
      <c r="BR14" s="42"/>
      <c r="BS14" s="42">
        <v>0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>
        <v>6013.88584</v>
      </c>
      <c r="CF14" s="42">
        <v>6013.88584</v>
      </c>
      <c r="CG14" s="48">
        <f t="shared" si="19"/>
        <v>100</v>
      </c>
      <c r="CH14" s="42">
        <v>540</v>
      </c>
      <c r="CI14" s="42">
        <v>540</v>
      </c>
      <c r="CJ14" s="41">
        <f>CI14/CH14%</f>
        <v>100</v>
      </c>
      <c r="CK14" s="42"/>
      <c r="CL14" s="42"/>
      <c r="CM14" s="42"/>
      <c r="CN14" s="42"/>
      <c r="CO14" s="42"/>
      <c r="CP14" s="42">
        <v>744.337</v>
      </c>
      <c r="CQ14" s="42">
        <v>720.3</v>
      </c>
      <c r="CR14" s="42">
        <v>1717</v>
      </c>
      <c r="CS14" s="42">
        <v>1717</v>
      </c>
      <c r="CT14" s="42">
        <f t="shared" si="20"/>
        <v>99.99999999999999</v>
      </c>
      <c r="CU14" s="42"/>
      <c r="CV14" s="42"/>
      <c r="CW14" s="42"/>
      <c r="CX14" s="42"/>
      <c r="CY14" s="42"/>
      <c r="CZ14" s="42"/>
      <c r="DA14" s="42">
        <v>4199.266</v>
      </c>
      <c r="DB14" s="42">
        <v>0</v>
      </c>
      <c r="DC14" s="42">
        <v>0</v>
      </c>
      <c r="DD14" s="42"/>
      <c r="DE14" s="42">
        <v>9250.004</v>
      </c>
      <c r="DF14" s="42">
        <v>0</v>
      </c>
      <c r="DG14" s="48">
        <f t="shared" si="21"/>
        <v>0</v>
      </c>
      <c r="DH14" s="43">
        <f t="shared" si="24"/>
        <v>254205.00000000003</v>
      </c>
      <c r="DI14" s="43">
        <f>DL14+DO14+DR14+DU14+DX14+EA14+EJ14+EM14+EP14+ES14+EV14+EY14+FB14+FE14+FH14+FK14+FN14+FQ14+FT14+FW14+FZ14+GC14</f>
        <v>169689.92952999996</v>
      </c>
      <c r="DJ14" s="41">
        <f t="shared" si="10"/>
        <v>66.75318326940852</v>
      </c>
      <c r="DK14" s="42">
        <v>2116</v>
      </c>
      <c r="DL14" s="42">
        <v>1057.8</v>
      </c>
      <c r="DM14" s="42">
        <v>49.990548204158785</v>
      </c>
      <c r="DN14" s="42">
        <v>175</v>
      </c>
      <c r="DO14" s="42">
        <v>87.08</v>
      </c>
      <c r="DP14" s="42">
        <v>49.76</v>
      </c>
      <c r="DQ14" s="42">
        <v>181.6</v>
      </c>
      <c r="DR14" s="42">
        <v>89.548</v>
      </c>
      <c r="DS14" s="42">
        <v>49.31057268722468</v>
      </c>
      <c r="DT14" s="42">
        <v>0</v>
      </c>
      <c r="DU14" s="42">
        <v>0</v>
      </c>
      <c r="DV14" s="48"/>
      <c r="DW14" s="42">
        <v>0</v>
      </c>
      <c r="DX14" s="42">
        <v>0</v>
      </c>
      <c r="DY14" s="42"/>
      <c r="DZ14" s="42">
        <v>0</v>
      </c>
      <c r="EA14" s="42">
        <v>0</v>
      </c>
      <c r="EB14" s="48"/>
      <c r="EC14" s="42">
        <v>0</v>
      </c>
      <c r="ED14" s="42"/>
      <c r="EE14" s="48"/>
      <c r="EF14" s="42">
        <v>0</v>
      </c>
      <c r="EG14" s="42"/>
      <c r="EH14" s="48"/>
      <c r="EI14" s="42">
        <v>65540.2</v>
      </c>
      <c r="EJ14" s="42">
        <v>37003.134</v>
      </c>
      <c r="EK14" s="48">
        <v>56.458683372952784</v>
      </c>
      <c r="EL14" s="42">
        <v>2738.5</v>
      </c>
      <c r="EM14" s="42">
        <v>455</v>
      </c>
      <c r="EN14" s="42">
        <v>16.614935183494612</v>
      </c>
      <c r="EO14" s="42">
        <v>155309.7</v>
      </c>
      <c r="EP14" s="42">
        <v>115153.713</v>
      </c>
      <c r="EQ14" s="48">
        <v>74.1445724252896</v>
      </c>
      <c r="ER14" s="42">
        <v>42</v>
      </c>
      <c r="ES14" s="42">
        <v>0</v>
      </c>
      <c r="ET14" s="48"/>
      <c r="EU14" s="42">
        <v>8372.2</v>
      </c>
      <c r="EV14" s="42">
        <v>4020.3</v>
      </c>
      <c r="EW14" s="48">
        <v>48.019636415756906</v>
      </c>
      <c r="EX14" s="42">
        <v>191.1</v>
      </c>
      <c r="EY14" s="42">
        <v>84.8</v>
      </c>
      <c r="EZ14" s="42">
        <v>44.37467294610151</v>
      </c>
      <c r="FA14" s="42">
        <v>15918</v>
      </c>
      <c r="FB14" s="42">
        <v>9503.86258</v>
      </c>
      <c r="FC14" s="42">
        <v>59.705129915818574</v>
      </c>
      <c r="FD14" s="42">
        <v>1635.6</v>
      </c>
      <c r="FE14" s="42">
        <v>1000.05</v>
      </c>
      <c r="FF14" s="42">
        <v>61.14269992663243</v>
      </c>
      <c r="FG14" s="42">
        <v>540</v>
      </c>
      <c r="FH14" s="42">
        <v>540</v>
      </c>
      <c r="FI14" s="48">
        <v>100</v>
      </c>
      <c r="FJ14" s="42">
        <v>2</v>
      </c>
      <c r="FK14" s="42">
        <v>0.5</v>
      </c>
      <c r="FL14" s="48">
        <v>25</v>
      </c>
      <c r="FM14" s="42">
        <v>987.9</v>
      </c>
      <c r="FN14" s="42">
        <v>493.95</v>
      </c>
      <c r="FO14" s="48">
        <v>50</v>
      </c>
      <c r="FP14" s="42">
        <v>26.9</v>
      </c>
      <c r="FQ14" s="42">
        <v>0</v>
      </c>
      <c r="FR14" s="48">
        <v>0</v>
      </c>
      <c r="FS14" s="42">
        <v>4.2</v>
      </c>
      <c r="FT14" s="42">
        <v>2</v>
      </c>
      <c r="FU14" s="42">
        <v>47.61904761904761</v>
      </c>
      <c r="FV14" s="42"/>
      <c r="FW14" s="42"/>
      <c r="FX14" s="42"/>
      <c r="FY14" s="42">
        <v>0</v>
      </c>
      <c r="FZ14" s="42">
        <v>0</v>
      </c>
      <c r="GA14" s="42"/>
      <c r="GB14" s="42">
        <v>424.1</v>
      </c>
      <c r="GC14" s="42">
        <v>198.19195000000002</v>
      </c>
      <c r="GD14" s="42">
        <v>46.73236265031832</v>
      </c>
      <c r="GE14" s="49">
        <f t="shared" si="22"/>
        <v>0</v>
      </c>
      <c r="GF14" s="49">
        <f t="shared" si="23"/>
        <v>0</v>
      </c>
      <c r="GG14" s="43"/>
      <c r="GH14" s="42">
        <v>0</v>
      </c>
      <c r="GI14" s="42">
        <v>0</v>
      </c>
      <c r="GJ14" s="42"/>
      <c r="GK14" s="42"/>
      <c r="GL14" s="41">
        <f>C14+R14+GE14+DH14</f>
        <v>481866.4538400001</v>
      </c>
      <c r="GM14" s="41">
        <f>D14+S14+GF14+DI14</f>
        <v>302485.45123999997</v>
      </c>
      <c r="GN14" s="41">
        <f t="shared" si="11"/>
        <v>62.77371019075709</v>
      </c>
    </row>
    <row r="15" spans="1:196" ht="15">
      <c r="A15" s="45" t="s">
        <v>127</v>
      </c>
      <c r="B15" s="46" t="s">
        <v>85</v>
      </c>
      <c r="C15" s="41">
        <f t="shared" si="12"/>
        <v>54335</v>
      </c>
      <c r="D15" s="41">
        <f t="shared" si="13"/>
        <v>27180.74417</v>
      </c>
      <c r="E15" s="41">
        <f t="shared" si="5"/>
        <v>50.02437502530597</v>
      </c>
      <c r="F15" s="42"/>
      <c r="G15" s="42"/>
      <c r="H15" s="42"/>
      <c r="I15" s="47">
        <v>54085</v>
      </c>
      <c r="J15" s="47">
        <v>27180.74417</v>
      </c>
      <c r="K15" s="42">
        <f t="shared" si="14"/>
        <v>50.25560538041971</v>
      </c>
      <c r="L15" s="47">
        <v>250</v>
      </c>
      <c r="M15" s="47"/>
      <c r="N15" s="42">
        <f t="shared" si="0"/>
        <v>0</v>
      </c>
      <c r="O15" s="42"/>
      <c r="P15" s="42"/>
      <c r="Q15" s="42"/>
      <c r="R15" s="41">
        <f t="shared" si="15"/>
        <v>82883.3116</v>
      </c>
      <c r="S15" s="41">
        <f t="shared" si="16"/>
        <v>55481.883499999996</v>
      </c>
      <c r="T15" s="41">
        <f t="shared" si="17"/>
        <v>66.93975232041765</v>
      </c>
      <c r="U15" s="42">
        <v>2189.3</v>
      </c>
      <c r="V15" s="42">
        <v>2189.3</v>
      </c>
      <c r="W15" s="42">
        <f t="shared" si="18"/>
        <v>100</v>
      </c>
      <c r="X15" s="42">
        <v>4463.1</v>
      </c>
      <c r="Y15" s="42">
        <v>4463.1</v>
      </c>
      <c r="Z15" s="42">
        <f t="shared" si="6"/>
        <v>100.00000000000001</v>
      </c>
      <c r="AA15" s="42">
        <v>16780.2</v>
      </c>
      <c r="AB15" s="42">
        <v>8118.3</v>
      </c>
      <c r="AC15" s="42">
        <f t="shared" si="7"/>
        <v>48.380233847034</v>
      </c>
      <c r="AD15" s="42"/>
      <c r="AE15" s="42">
        <v>2711.65</v>
      </c>
      <c r="AF15" s="42"/>
      <c r="AG15" s="42">
        <v>632.934</v>
      </c>
      <c r="AH15" s="42"/>
      <c r="AI15" s="42"/>
      <c r="AJ15" s="42">
        <v>0</v>
      </c>
      <c r="AK15" s="42">
        <v>3299.995</v>
      </c>
      <c r="AL15" s="42">
        <v>0</v>
      </c>
      <c r="AM15" s="42"/>
      <c r="AN15" s="42"/>
      <c r="AO15" s="42"/>
      <c r="AP15" s="42"/>
      <c r="AQ15" s="42"/>
      <c r="AR15" s="42"/>
      <c r="AS15" s="42">
        <v>595.4</v>
      </c>
      <c r="AT15" s="42">
        <v>0</v>
      </c>
      <c r="AU15" s="41">
        <f>AT15/AS15%</f>
        <v>0</v>
      </c>
      <c r="AV15" s="42"/>
      <c r="AW15" s="42">
        <v>0</v>
      </c>
      <c r="AX15" s="42">
        <v>0</v>
      </c>
      <c r="AY15" s="48"/>
      <c r="AZ15" s="42">
        <v>0</v>
      </c>
      <c r="BA15" s="42">
        <v>0</v>
      </c>
      <c r="BB15" s="48"/>
      <c r="BC15" s="48">
        <v>0</v>
      </c>
      <c r="BD15" s="48">
        <v>2104.8</v>
      </c>
      <c r="BE15" s="48">
        <v>1733.28</v>
      </c>
      <c r="BF15" s="48">
        <f t="shared" si="8"/>
        <v>82.34891676168756</v>
      </c>
      <c r="BG15" s="42">
        <v>1082.1</v>
      </c>
      <c r="BH15" s="42">
        <v>656.6</v>
      </c>
      <c r="BI15" s="42">
        <f t="shared" si="9"/>
        <v>60.67831069217263</v>
      </c>
      <c r="BJ15" s="42"/>
      <c r="BK15" s="42"/>
      <c r="BL15" s="41"/>
      <c r="BM15" s="42"/>
      <c r="BN15" s="42"/>
      <c r="BO15" s="42"/>
      <c r="BP15" s="42">
        <v>0</v>
      </c>
      <c r="BQ15" s="42"/>
      <c r="BR15" s="42"/>
      <c r="BS15" s="42">
        <v>0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>
        <v>0</v>
      </c>
      <c r="CF15" s="42">
        <v>0</v>
      </c>
      <c r="CG15" s="48"/>
      <c r="CH15" s="42">
        <v>229.4336</v>
      </c>
      <c r="CI15" s="42">
        <v>0</v>
      </c>
      <c r="CJ15" s="41">
        <f>CI15/CH15%</f>
        <v>0</v>
      </c>
      <c r="CK15" s="42"/>
      <c r="CL15" s="42"/>
      <c r="CM15" s="42"/>
      <c r="CN15" s="42"/>
      <c r="CO15" s="42"/>
      <c r="CP15" s="42">
        <v>744.341</v>
      </c>
      <c r="CQ15" s="42">
        <v>507.736</v>
      </c>
      <c r="CR15" s="42">
        <v>8732</v>
      </c>
      <c r="CS15" s="42">
        <v>8732</v>
      </c>
      <c r="CT15" s="42">
        <f t="shared" si="20"/>
        <v>100.00000000000001</v>
      </c>
      <c r="CU15" s="42">
        <v>27382.8</v>
      </c>
      <c r="CV15" s="42">
        <v>27382.8</v>
      </c>
      <c r="CW15" s="48">
        <f>CV15/CU15%</f>
        <v>100</v>
      </c>
      <c r="CX15" s="42"/>
      <c r="CY15" s="42"/>
      <c r="CZ15" s="42"/>
      <c r="DA15" s="42">
        <v>4252.008</v>
      </c>
      <c r="DB15" s="42">
        <v>0</v>
      </c>
      <c r="DC15" s="42">
        <v>0</v>
      </c>
      <c r="DD15" s="42"/>
      <c r="DE15" s="42">
        <v>7175.514</v>
      </c>
      <c r="DF15" s="42">
        <v>2206.5035</v>
      </c>
      <c r="DG15" s="48">
        <f t="shared" si="21"/>
        <v>30.750459130872017</v>
      </c>
      <c r="DH15" s="43">
        <f t="shared" si="24"/>
        <v>239854.9</v>
      </c>
      <c r="DI15" s="43">
        <f>DL15+DO15+DR15+DU15+DX15+EA15+EJ15+EM15+EP15+ES15+EV15+EY15+FB15+FE15+FH15+FK15+FN15+FQ15+FT15+FW15+FZ15+GC15</f>
        <v>172101.11595</v>
      </c>
      <c r="DJ15" s="41">
        <f t="shared" si="10"/>
        <v>71.75217848374163</v>
      </c>
      <c r="DK15" s="42">
        <v>3150</v>
      </c>
      <c r="DL15" s="42">
        <v>1575</v>
      </c>
      <c r="DM15" s="42">
        <v>50</v>
      </c>
      <c r="DN15" s="42">
        <v>140</v>
      </c>
      <c r="DO15" s="42">
        <v>69.67</v>
      </c>
      <c r="DP15" s="42">
        <v>49.76428571428572</v>
      </c>
      <c r="DQ15" s="42">
        <v>373.9</v>
      </c>
      <c r="DR15" s="42">
        <v>162</v>
      </c>
      <c r="DS15" s="42">
        <v>43.327092805562984</v>
      </c>
      <c r="DT15" s="42">
        <v>0</v>
      </c>
      <c r="DU15" s="42">
        <v>0</v>
      </c>
      <c r="DV15" s="48"/>
      <c r="DW15" s="42">
        <v>0</v>
      </c>
      <c r="DX15" s="42">
        <v>0</v>
      </c>
      <c r="DY15" s="42"/>
      <c r="DZ15" s="42">
        <v>0</v>
      </c>
      <c r="EA15" s="42">
        <v>0</v>
      </c>
      <c r="EB15" s="48"/>
      <c r="EC15" s="42">
        <v>0</v>
      </c>
      <c r="ED15" s="42"/>
      <c r="EE15" s="48"/>
      <c r="EF15" s="42">
        <v>0</v>
      </c>
      <c r="EG15" s="42"/>
      <c r="EH15" s="48"/>
      <c r="EI15" s="42">
        <v>58940.5</v>
      </c>
      <c r="EJ15" s="42">
        <v>38102.587</v>
      </c>
      <c r="EK15" s="48">
        <v>64.6458496280147</v>
      </c>
      <c r="EL15" s="42">
        <v>694</v>
      </c>
      <c r="EM15" s="42">
        <v>274.3</v>
      </c>
      <c r="EN15" s="42">
        <v>39.52449567723343</v>
      </c>
      <c r="EO15" s="42">
        <v>156144.7</v>
      </c>
      <c r="EP15" s="42">
        <v>122303.786</v>
      </c>
      <c r="EQ15" s="48">
        <v>78.32720931290014</v>
      </c>
      <c r="ER15" s="42">
        <v>224.4</v>
      </c>
      <c r="ES15" s="42">
        <v>100.8</v>
      </c>
      <c r="ET15" s="48">
        <v>44.91978609625668</v>
      </c>
      <c r="EU15" s="42">
        <v>2779.1</v>
      </c>
      <c r="EV15" s="42">
        <v>1140.6</v>
      </c>
      <c r="EW15" s="48">
        <v>41.04206397754668</v>
      </c>
      <c r="EX15" s="42">
        <v>63.7</v>
      </c>
      <c r="EY15" s="42">
        <v>29.2</v>
      </c>
      <c r="EZ15" s="42">
        <v>45.83987441130298</v>
      </c>
      <c r="FA15" s="42">
        <v>13227</v>
      </c>
      <c r="FB15" s="42">
        <v>6836.683</v>
      </c>
      <c r="FC15" s="42">
        <v>51.687328948363195</v>
      </c>
      <c r="FD15" s="42">
        <v>2180.8</v>
      </c>
      <c r="FE15" s="42">
        <v>593.8</v>
      </c>
      <c r="FF15" s="42">
        <v>27.228539985326478</v>
      </c>
      <c r="FG15" s="42">
        <v>0</v>
      </c>
      <c r="FH15" s="42">
        <v>0</v>
      </c>
      <c r="FI15" s="42"/>
      <c r="FJ15" s="42">
        <v>0</v>
      </c>
      <c r="FK15" s="42">
        <v>0</v>
      </c>
      <c r="FL15" s="48"/>
      <c r="FM15" s="42">
        <v>1430.4</v>
      </c>
      <c r="FN15" s="42">
        <v>715.2</v>
      </c>
      <c r="FO15" s="48">
        <v>50</v>
      </c>
      <c r="FP15" s="42">
        <v>35.6</v>
      </c>
      <c r="FQ15" s="42">
        <v>0</v>
      </c>
      <c r="FR15" s="48">
        <v>0</v>
      </c>
      <c r="FS15" s="42">
        <v>2.4</v>
      </c>
      <c r="FT15" s="42">
        <v>1.2</v>
      </c>
      <c r="FU15" s="42">
        <v>50</v>
      </c>
      <c r="FV15" s="42"/>
      <c r="FW15" s="42"/>
      <c r="FX15" s="42"/>
      <c r="FY15" s="42">
        <v>0</v>
      </c>
      <c r="FZ15" s="42">
        <v>0</v>
      </c>
      <c r="GA15" s="42"/>
      <c r="GB15" s="42">
        <v>468.4</v>
      </c>
      <c r="GC15" s="42">
        <v>196.28995</v>
      </c>
      <c r="GD15" s="42">
        <v>41.90647950469684</v>
      </c>
      <c r="GE15" s="49">
        <f t="shared" si="22"/>
        <v>2362.37002</v>
      </c>
      <c r="GF15" s="49">
        <f t="shared" si="23"/>
        <v>1181.18501</v>
      </c>
      <c r="GG15" s="43">
        <f>GF15/GE15%</f>
        <v>50</v>
      </c>
      <c r="GH15" s="42">
        <v>2362.37002</v>
      </c>
      <c r="GI15" s="42">
        <v>1181.18501</v>
      </c>
      <c r="GJ15" s="42"/>
      <c r="GK15" s="42"/>
      <c r="GL15" s="41">
        <f>C15+R15+GE15+DH15</f>
        <v>379435.58162</v>
      </c>
      <c r="GM15" s="41">
        <f>D15+S15+GF15+DI15</f>
        <v>255944.92863</v>
      </c>
      <c r="GN15" s="41">
        <f t="shared" si="11"/>
        <v>67.45411896724163</v>
      </c>
    </row>
    <row r="16" spans="1:196" ht="15">
      <c r="A16" s="45" t="s">
        <v>128</v>
      </c>
      <c r="B16" s="46" t="s">
        <v>86</v>
      </c>
      <c r="C16" s="41">
        <f t="shared" si="12"/>
        <v>95056</v>
      </c>
      <c r="D16" s="41">
        <f t="shared" si="13"/>
        <v>47807.13809</v>
      </c>
      <c r="E16" s="41">
        <f t="shared" si="5"/>
        <v>50.29365646566235</v>
      </c>
      <c r="F16" s="42"/>
      <c r="G16" s="42"/>
      <c r="H16" s="42"/>
      <c r="I16" s="47">
        <v>94956</v>
      </c>
      <c r="J16" s="47">
        <v>47807.13809</v>
      </c>
      <c r="K16" s="42">
        <f t="shared" si="14"/>
        <v>50.34662168793968</v>
      </c>
      <c r="L16" s="47">
        <v>100</v>
      </c>
      <c r="M16" s="47"/>
      <c r="N16" s="42">
        <f t="shared" si="0"/>
        <v>0</v>
      </c>
      <c r="O16" s="42"/>
      <c r="P16" s="42"/>
      <c r="Q16" s="42"/>
      <c r="R16" s="41">
        <f t="shared" si="15"/>
        <v>112476.31818999999</v>
      </c>
      <c r="S16" s="41">
        <f t="shared" si="16"/>
        <v>43260.23939</v>
      </c>
      <c r="T16" s="41">
        <f t="shared" si="17"/>
        <v>38.46164249164245</v>
      </c>
      <c r="U16" s="42">
        <v>1653</v>
      </c>
      <c r="V16" s="42">
        <v>1576.40577</v>
      </c>
      <c r="W16" s="42">
        <f t="shared" si="18"/>
        <v>95.3663502722323</v>
      </c>
      <c r="X16" s="42">
        <v>22696.3</v>
      </c>
      <c r="Y16" s="42">
        <v>21480.829</v>
      </c>
      <c r="Z16" s="42">
        <f t="shared" si="6"/>
        <v>94.64462930081116</v>
      </c>
      <c r="AA16" s="42">
        <v>17847.2</v>
      </c>
      <c r="AB16" s="42">
        <v>10169.7</v>
      </c>
      <c r="AC16" s="42">
        <f t="shared" si="7"/>
        <v>56.982047604105965</v>
      </c>
      <c r="AD16" s="42"/>
      <c r="AE16" s="42">
        <v>53.191</v>
      </c>
      <c r="AF16" s="42"/>
      <c r="AG16" s="42">
        <v>474.7</v>
      </c>
      <c r="AH16" s="42"/>
      <c r="AI16" s="42"/>
      <c r="AJ16" s="42">
        <v>0</v>
      </c>
      <c r="AK16" s="42">
        <v>0</v>
      </c>
      <c r="AL16" s="42">
        <v>515.6</v>
      </c>
      <c r="AM16" s="42"/>
      <c r="AN16" s="42"/>
      <c r="AO16" s="42"/>
      <c r="AP16" s="42"/>
      <c r="AQ16" s="42"/>
      <c r="AR16" s="42"/>
      <c r="AS16" s="42">
        <v>1740.16</v>
      </c>
      <c r="AT16" s="42">
        <v>0</v>
      </c>
      <c r="AU16" s="41">
        <f>AT16/AS16%</f>
        <v>0</v>
      </c>
      <c r="AV16" s="42"/>
      <c r="AW16" s="42">
        <v>0</v>
      </c>
      <c r="AX16" s="42">
        <v>0</v>
      </c>
      <c r="AY16" s="48"/>
      <c r="AZ16" s="42">
        <v>0</v>
      </c>
      <c r="BA16" s="42">
        <v>0</v>
      </c>
      <c r="BB16" s="48"/>
      <c r="BC16" s="48">
        <v>0</v>
      </c>
      <c r="BD16" s="48">
        <v>714.84</v>
      </c>
      <c r="BE16" s="48">
        <v>494.34</v>
      </c>
      <c r="BF16" s="48">
        <f t="shared" si="8"/>
        <v>69.15393654524088</v>
      </c>
      <c r="BG16" s="42">
        <v>1611.5</v>
      </c>
      <c r="BH16" s="42">
        <v>1137.4</v>
      </c>
      <c r="BI16" s="42">
        <f t="shared" si="9"/>
        <v>70.58020477815701</v>
      </c>
      <c r="BJ16" s="42"/>
      <c r="BK16" s="42"/>
      <c r="BL16" s="41"/>
      <c r="BM16" s="42"/>
      <c r="BN16" s="42"/>
      <c r="BO16" s="42"/>
      <c r="BP16" s="42">
        <v>0</v>
      </c>
      <c r="BQ16" s="42"/>
      <c r="BR16" s="42"/>
      <c r="BS16" s="42">
        <v>0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>
        <v>2430.61219</v>
      </c>
      <c r="CF16" s="42">
        <v>2430.56462</v>
      </c>
      <c r="CG16" s="48">
        <f t="shared" si="19"/>
        <v>99.99804287988864</v>
      </c>
      <c r="CH16" s="42">
        <v>0</v>
      </c>
      <c r="CI16" s="42">
        <v>0</v>
      </c>
      <c r="CJ16" s="41"/>
      <c r="CK16" s="42"/>
      <c r="CL16" s="42"/>
      <c r="CM16" s="42"/>
      <c r="CN16" s="42"/>
      <c r="CO16" s="42"/>
      <c r="CP16" s="42">
        <v>0</v>
      </c>
      <c r="CQ16" s="42">
        <v>0</v>
      </c>
      <c r="CR16" s="42">
        <v>1528</v>
      </c>
      <c r="CS16" s="42">
        <v>1528</v>
      </c>
      <c r="CT16" s="42"/>
      <c r="CU16" s="42"/>
      <c r="CV16" s="42"/>
      <c r="CW16" s="42"/>
      <c r="CX16" s="42">
        <v>51696</v>
      </c>
      <c r="CY16" s="42"/>
      <c r="CZ16" s="42">
        <f>CY16/CX16%</f>
        <v>0</v>
      </c>
      <c r="DA16" s="42">
        <v>2515.215</v>
      </c>
      <c r="DB16" s="42">
        <v>0</v>
      </c>
      <c r="DC16" s="42">
        <v>0</v>
      </c>
      <c r="DD16" s="42"/>
      <c r="DE16" s="42">
        <v>7000</v>
      </c>
      <c r="DF16" s="42">
        <v>4443</v>
      </c>
      <c r="DG16" s="48">
        <f t="shared" si="21"/>
        <v>63.47142857142857</v>
      </c>
      <c r="DH16" s="43">
        <f t="shared" si="24"/>
        <v>141135.66360000006</v>
      </c>
      <c r="DI16" s="43">
        <f>DL16+DO16+DR16+DU16+DX16+EA16+EJ16+EM16+EP16+ES16+EV16+EY16+FB16+FE16+FH16+FK16+FN16+FQ16+FT16+FW16+FZ16+GC16</f>
        <v>94871.98168000001</v>
      </c>
      <c r="DJ16" s="41">
        <f t="shared" si="10"/>
        <v>67.22041705127177</v>
      </c>
      <c r="DK16" s="42">
        <v>1199</v>
      </c>
      <c r="DL16" s="42">
        <v>599.4</v>
      </c>
      <c r="DM16" s="42">
        <v>49.991659716430355</v>
      </c>
      <c r="DN16" s="42">
        <v>87.5</v>
      </c>
      <c r="DO16" s="42">
        <v>43.29</v>
      </c>
      <c r="DP16" s="42">
        <v>49.47428571428571</v>
      </c>
      <c r="DQ16" s="42">
        <v>231.9</v>
      </c>
      <c r="DR16" s="42">
        <v>140.93</v>
      </c>
      <c r="DS16" s="42">
        <v>60.77188443294524</v>
      </c>
      <c r="DT16" s="42">
        <v>0</v>
      </c>
      <c r="DU16" s="42">
        <v>0</v>
      </c>
      <c r="DV16" s="48"/>
      <c r="DW16" s="42">
        <v>0</v>
      </c>
      <c r="DX16" s="42">
        <v>0</v>
      </c>
      <c r="DY16" s="42"/>
      <c r="DZ16" s="42">
        <v>1471.0236</v>
      </c>
      <c r="EA16" s="42">
        <v>490.69</v>
      </c>
      <c r="EB16" s="48">
        <v>33.35704471362662</v>
      </c>
      <c r="EC16" s="42">
        <v>0</v>
      </c>
      <c r="ED16" s="42"/>
      <c r="EE16" s="48"/>
      <c r="EF16" s="42">
        <v>0.9</v>
      </c>
      <c r="EG16" s="42"/>
      <c r="EH16" s="48">
        <v>0</v>
      </c>
      <c r="EI16" s="42">
        <v>38134.3</v>
      </c>
      <c r="EJ16" s="42">
        <v>23550.845</v>
      </c>
      <c r="EK16" s="48">
        <v>61.75764338141778</v>
      </c>
      <c r="EL16" s="42">
        <v>166.4</v>
      </c>
      <c r="EM16" s="42">
        <v>72</v>
      </c>
      <c r="EN16" s="42">
        <v>43.26923076923077</v>
      </c>
      <c r="EO16" s="42">
        <v>85435.1</v>
      </c>
      <c r="EP16" s="42">
        <v>63446.959</v>
      </c>
      <c r="EQ16" s="48">
        <v>74.26334024306169</v>
      </c>
      <c r="ER16" s="42">
        <v>0</v>
      </c>
      <c r="ES16" s="42">
        <v>0</v>
      </c>
      <c r="ET16" s="48"/>
      <c r="EU16" s="42">
        <v>953.5</v>
      </c>
      <c r="EV16" s="42">
        <v>379.3</v>
      </c>
      <c r="EW16" s="48">
        <v>39.77975878342947</v>
      </c>
      <c r="EX16" s="42">
        <v>31.8</v>
      </c>
      <c r="EY16" s="42">
        <v>16.2</v>
      </c>
      <c r="EZ16" s="42">
        <v>50.94339622641509</v>
      </c>
      <c r="FA16" s="42">
        <v>10426.6</v>
      </c>
      <c r="FB16" s="42">
        <v>4741.67273</v>
      </c>
      <c r="FC16" s="42">
        <v>45.476691634857</v>
      </c>
      <c r="FD16" s="42">
        <v>1041.6</v>
      </c>
      <c r="FE16" s="42">
        <v>444.6</v>
      </c>
      <c r="FF16" s="42">
        <v>42.68433179723503</v>
      </c>
      <c r="FG16" s="42">
        <v>0</v>
      </c>
      <c r="FH16" s="42">
        <v>0</v>
      </c>
      <c r="FI16" s="42"/>
      <c r="FJ16" s="42">
        <v>0</v>
      </c>
      <c r="FK16" s="42">
        <v>0</v>
      </c>
      <c r="FL16" s="48"/>
      <c r="FM16" s="42">
        <v>1016.2</v>
      </c>
      <c r="FN16" s="42">
        <v>508.1</v>
      </c>
      <c r="FO16" s="48">
        <v>50</v>
      </c>
      <c r="FP16" s="42">
        <v>14.2</v>
      </c>
      <c r="FQ16" s="42">
        <v>0</v>
      </c>
      <c r="FR16" s="48">
        <v>0</v>
      </c>
      <c r="FS16" s="42">
        <v>1.7</v>
      </c>
      <c r="FT16" s="42">
        <v>0.84</v>
      </c>
      <c r="FU16" s="42">
        <v>49.41176470588235</v>
      </c>
      <c r="FV16" s="42">
        <v>359.44</v>
      </c>
      <c r="FW16" s="42">
        <v>180</v>
      </c>
      <c r="FX16" s="42">
        <v>50.07789895392833</v>
      </c>
      <c r="FY16" s="42">
        <v>27</v>
      </c>
      <c r="FZ16" s="42">
        <v>0</v>
      </c>
      <c r="GA16" s="42">
        <v>0</v>
      </c>
      <c r="GB16" s="42">
        <v>537.5</v>
      </c>
      <c r="GC16" s="42">
        <v>257.15495</v>
      </c>
      <c r="GD16" s="42">
        <v>47.84278139534884</v>
      </c>
      <c r="GE16" s="49">
        <f t="shared" si="22"/>
        <v>3838.12796</v>
      </c>
      <c r="GF16" s="49">
        <f t="shared" si="23"/>
        <v>1919.06398</v>
      </c>
      <c r="GG16" s="43">
        <f>GF16/GE16%</f>
        <v>50</v>
      </c>
      <c r="GH16" s="42">
        <v>3838.12796</v>
      </c>
      <c r="GI16" s="42">
        <v>1919.06398</v>
      </c>
      <c r="GJ16" s="42"/>
      <c r="GK16" s="42"/>
      <c r="GL16" s="41">
        <f>C16+R16+GE16+DH16</f>
        <v>352506.10975000006</v>
      </c>
      <c r="GM16" s="41">
        <f>D16+S16+GF16+DI16</f>
        <v>187858.42314000003</v>
      </c>
      <c r="GN16" s="41">
        <f t="shared" si="11"/>
        <v>53.29224599063846</v>
      </c>
    </row>
    <row r="17" spans="1:196" ht="15">
      <c r="A17" s="45" t="s">
        <v>129</v>
      </c>
      <c r="B17" s="46" t="s">
        <v>87</v>
      </c>
      <c r="C17" s="41">
        <f t="shared" si="12"/>
        <v>42551</v>
      </c>
      <c r="D17" s="41">
        <f t="shared" si="13"/>
        <v>24685.98728</v>
      </c>
      <c r="E17" s="41">
        <f t="shared" si="5"/>
        <v>58.015057883481006</v>
      </c>
      <c r="F17" s="42"/>
      <c r="G17" s="42"/>
      <c r="H17" s="42"/>
      <c r="I17" s="47">
        <v>42351</v>
      </c>
      <c r="J17" s="47">
        <v>24685.98728</v>
      </c>
      <c r="K17" s="42">
        <f t="shared" si="14"/>
        <v>58.289030436117216</v>
      </c>
      <c r="L17" s="47">
        <v>200</v>
      </c>
      <c r="M17" s="47"/>
      <c r="N17" s="42">
        <f t="shared" si="0"/>
        <v>0</v>
      </c>
      <c r="O17" s="42"/>
      <c r="P17" s="42"/>
      <c r="Q17" s="42"/>
      <c r="R17" s="41">
        <f t="shared" si="15"/>
        <v>50728.89719</v>
      </c>
      <c r="S17" s="41">
        <f t="shared" si="16"/>
        <v>25359.607389999997</v>
      </c>
      <c r="T17" s="41">
        <f t="shared" si="17"/>
        <v>49.99045671152307</v>
      </c>
      <c r="U17" s="42">
        <v>426</v>
      </c>
      <c r="V17" s="42">
        <v>340.358</v>
      </c>
      <c r="W17" s="42">
        <f t="shared" si="18"/>
        <v>79.8962441314554</v>
      </c>
      <c r="X17" s="42">
        <v>7075.5</v>
      </c>
      <c r="Y17" s="42">
        <v>5851.217</v>
      </c>
      <c r="Z17" s="42">
        <f t="shared" si="6"/>
        <v>82.69686947918875</v>
      </c>
      <c r="AA17" s="42">
        <v>29338.1</v>
      </c>
      <c r="AB17" s="42">
        <v>15072.1</v>
      </c>
      <c r="AC17" s="42">
        <f t="shared" si="7"/>
        <v>51.37381084664651</v>
      </c>
      <c r="AD17" s="42"/>
      <c r="AE17" s="42">
        <v>63.221000000000004</v>
      </c>
      <c r="AF17" s="42"/>
      <c r="AG17" s="42">
        <v>553.817</v>
      </c>
      <c r="AH17" s="42"/>
      <c r="AI17" s="42"/>
      <c r="AJ17" s="42">
        <v>0</v>
      </c>
      <c r="AK17" s="42">
        <v>0</v>
      </c>
      <c r="AL17" s="42">
        <v>0</v>
      </c>
      <c r="AM17" s="42"/>
      <c r="AN17" s="42"/>
      <c r="AO17" s="42"/>
      <c r="AP17" s="42"/>
      <c r="AQ17" s="42"/>
      <c r="AR17" s="42"/>
      <c r="AS17" s="42">
        <v>174.0878</v>
      </c>
      <c r="AT17" s="42">
        <v>0</v>
      </c>
      <c r="AU17" s="41">
        <f>AT17/AS17%</f>
        <v>0</v>
      </c>
      <c r="AV17" s="42"/>
      <c r="AW17" s="42">
        <v>0</v>
      </c>
      <c r="AX17" s="42">
        <v>0</v>
      </c>
      <c r="AY17" s="48"/>
      <c r="AZ17" s="42">
        <v>0</v>
      </c>
      <c r="BA17" s="42">
        <v>0</v>
      </c>
      <c r="BB17" s="48"/>
      <c r="BC17" s="48">
        <v>0</v>
      </c>
      <c r="BD17" s="48">
        <v>705.6</v>
      </c>
      <c r="BE17" s="48">
        <v>705.6</v>
      </c>
      <c r="BF17" s="48">
        <f t="shared" si="8"/>
        <v>100</v>
      </c>
      <c r="BG17" s="42">
        <v>0</v>
      </c>
      <c r="BH17" s="42">
        <v>0</v>
      </c>
      <c r="BI17" s="42"/>
      <c r="BJ17" s="42"/>
      <c r="BK17" s="42"/>
      <c r="BL17" s="41"/>
      <c r="BM17" s="42"/>
      <c r="BN17" s="42"/>
      <c r="BO17" s="42"/>
      <c r="BP17" s="42">
        <v>0</v>
      </c>
      <c r="BQ17" s="42"/>
      <c r="BR17" s="42"/>
      <c r="BS17" s="42">
        <v>0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>
        <v>1748.3323899999998</v>
      </c>
      <c r="CF17" s="42">
        <v>1748.3323899999998</v>
      </c>
      <c r="CG17" s="48">
        <f t="shared" si="19"/>
        <v>100</v>
      </c>
      <c r="CH17" s="42">
        <v>0</v>
      </c>
      <c r="CI17" s="42">
        <v>0</v>
      </c>
      <c r="CJ17" s="41"/>
      <c r="CK17" s="42"/>
      <c r="CL17" s="42"/>
      <c r="CM17" s="42"/>
      <c r="CN17" s="42"/>
      <c r="CO17" s="42"/>
      <c r="CP17" s="42">
        <v>0</v>
      </c>
      <c r="CQ17" s="42">
        <v>0</v>
      </c>
      <c r="CR17" s="42">
        <v>1642</v>
      </c>
      <c r="CS17" s="42">
        <v>1642</v>
      </c>
      <c r="CT17" s="42">
        <f t="shared" si="20"/>
        <v>99.99999999999999</v>
      </c>
      <c r="CU17" s="42"/>
      <c r="CV17" s="42"/>
      <c r="CW17" s="42"/>
      <c r="CX17" s="42"/>
      <c r="CY17" s="42"/>
      <c r="CZ17" s="42"/>
      <c r="DA17" s="42">
        <v>2002.239</v>
      </c>
      <c r="DB17" s="42">
        <v>0</v>
      </c>
      <c r="DC17" s="42">
        <v>0</v>
      </c>
      <c r="DD17" s="42"/>
      <c r="DE17" s="42">
        <v>7000</v>
      </c>
      <c r="DF17" s="42">
        <v>0</v>
      </c>
      <c r="DG17" s="48">
        <f t="shared" si="21"/>
        <v>0</v>
      </c>
      <c r="DH17" s="43">
        <f t="shared" si="24"/>
        <v>106344.1</v>
      </c>
      <c r="DI17" s="43">
        <f>DL17+DO17+DR17+DU17+DX17+EA17+EJ17+EM17+EP17+ES17+EV17+EY17+FB17+FE17+FH17+FK17+FN17+FQ17+FT17+FW17+FZ17+GC17</f>
        <v>57608.13520999999</v>
      </c>
      <c r="DJ17" s="41">
        <f t="shared" si="10"/>
        <v>54.171444593541146</v>
      </c>
      <c r="DK17" s="42">
        <v>1138</v>
      </c>
      <c r="DL17" s="42">
        <v>568.8</v>
      </c>
      <c r="DM17" s="42">
        <v>49.98242530755711</v>
      </c>
      <c r="DN17" s="42">
        <v>192.5</v>
      </c>
      <c r="DO17" s="42">
        <v>96.04</v>
      </c>
      <c r="DP17" s="42">
        <v>49.89090909090909</v>
      </c>
      <c r="DQ17" s="42">
        <v>181.6</v>
      </c>
      <c r="DR17" s="42">
        <v>114.608</v>
      </c>
      <c r="DS17" s="42">
        <v>63.11013215859032</v>
      </c>
      <c r="DT17" s="42">
        <v>0</v>
      </c>
      <c r="DU17" s="42">
        <v>0</v>
      </c>
      <c r="DV17" s="48"/>
      <c r="DW17" s="42">
        <v>0</v>
      </c>
      <c r="DX17" s="42">
        <v>0</v>
      </c>
      <c r="DY17" s="42"/>
      <c r="DZ17" s="42">
        <v>0</v>
      </c>
      <c r="EA17" s="42">
        <v>0</v>
      </c>
      <c r="EB17" s="48"/>
      <c r="EC17" s="42">
        <v>0</v>
      </c>
      <c r="ED17" s="42"/>
      <c r="EE17" s="48"/>
      <c r="EF17" s="42">
        <v>0</v>
      </c>
      <c r="EG17" s="42"/>
      <c r="EH17" s="48"/>
      <c r="EI17" s="42">
        <v>15280.7</v>
      </c>
      <c r="EJ17" s="42">
        <v>7362.217</v>
      </c>
      <c r="EK17" s="48">
        <v>48.17984123763963</v>
      </c>
      <c r="EL17" s="42">
        <v>602.3</v>
      </c>
      <c r="EM17" s="42">
        <v>92.3</v>
      </c>
      <c r="EN17" s="42">
        <v>15.324589075211689</v>
      </c>
      <c r="EO17" s="42">
        <v>79073.9</v>
      </c>
      <c r="EP17" s="42">
        <v>45299.04</v>
      </c>
      <c r="EQ17" s="48">
        <v>57.28696826639385</v>
      </c>
      <c r="ER17" s="42">
        <v>0</v>
      </c>
      <c r="ES17" s="42">
        <v>0</v>
      </c>
      <c r="ET17" s="48"/>
      <c r="EU17" s="42">
        <v>2232.6</v>
      </c>
      <c r="EV17" s="42">
        <v>913.4</v>
      </c>
      <c r="EW17" s="48">
        <v>40.91194123443518</v>
      </c>
      <c r="EX17" s="42">
        <v>63.7</v>
      </c>
      <c r="EY17" s="42">
        <v>29.2</v>
      </c>
      <c r="EZ17" s="42">
        <v>45.83987441130298</v>
      </c>
      <c r="FA17" s="42">
        <v>5300.8</v>
      </c>
      <c r="FB17" s="42">
        <v>2181.3542599999996</v>
      </c>
      <c r="FC17" s="42">
        <v>41.15141601267732</v>
      </c>
      <c r="FD17" s="42">
        <v>817.8</v>
      </c>
      <c r="FE17" s="42">
        <v>213.856</v>
      </c>
      <c r="FF17" s="42">
        <v>26.150158963071657</v>
      </c>
      <c r="FG17" s="42">
        <v>0</v>
      </c>
      <c r="FH17" s="42">
        <v>0</v>
      </c>
      <c r="FI17" s="42"/>
      <c r="FJ17" s="42">
        <v>0</v>
      </c>
      <c r="FK17" s="42">
        <v>0</v>
      </c>
      <c r="FL17" s="48"/>
      <c r="FM17" s="42">
        <v>1011</v>
      </c>
      <c r="FN17" s="42">
        <v>505.5</v>
      </c>
      <c r="FO17" s="48">
        <v>50</v>
      </c>
      <c r="FP17" s="42">
        <v>14.9</v>
      </c>
      <c r="FQ17" s="42">
        <v>0</v>
      </c>
      <c r="FR17" s="48">
        <v>0</v>
      </c>
      <c r="FS17" s="42">
        <v>0.3</v>
      </c>
      <c r="FT17" s="42">
        <v>0.14</v>
      </c>
      <c r="FU17" s="42">
        <v>46.66666666666667</v>
      </c>
      <c r="FV17" s="42"/>
      <c r="FW17" s="42"/>
      <c r="FX17" s="42"/>
      <c r="FY17" s="42">
        <v>0</v>
      </c>
      <c r="FZ17" s="42">
        <v>0</v>
      </c>
      <c r="GA17" s="42"/>
      <c r="GB17" s="42">
        <v>434</v>
      </c>
      <c r="GC17" s="42">
        <v>231.67995000000002</v>
      </c>
      <c r="GD17" s="42">
        <v>53.38247695852535</v>
      </c>
      <c r="GE17" s="49">
        <f t="shared" si="22"/>
        <v>0</v>
      </c>
      <c r="GF17" s="49">
        <f t="shared" si="23"/>
        <v>0</v>
      </c>
      <c r="GG17" s="43"/>
      <c r="GH17" s="42">
        <v>0</v>
      </c>
      <c r="GI17" s="42">
        <v>0</v>
      </c>
      <c r="GJ17" s="42"/>
      <c r="GK17" s="42"/>
      <c r="GL17" s="41">
        <f>C17+R17+GE17+DH17</f>
        <v>199623.99719000002</v>
      </c>
      <c r="GM17" s="41">
        <f>D17+S17+GF17+DI17</f>
        <v>107653.72988</v>
      </c>
      <c r="GN17" s="41">
        <f t="shared" si="11"/>
        <v>53.92825080921324</v>
      </c>
    </row>
    <row r="18" spans="1:196" ht="15">
      <c r="A18" s="45" t="s">
        <v>130</v>
      </c>
      <c r="B18" s="46" t="s">
        <v>88</v>
      </c>
      <c r="C18" s="41">
        <f t="shared" si="12"/>
        <v>99603</v>
      </c>
      <c r="D18" s="41">
        <f t="shared" si="13"/>
        <v>49467.427579999996</v>
      </c>
      <c r="E18" s="41">
        <f t="shared" si="5"/>
        <v>49.66459602622411</v>
      </c>
      <c r="F18" s="42"/>
      <c r="G18" s="42"/>
      <c r="H18" s="42"/>
      <c r="I18" s="47">
        <v>97353</v>
      </c>
      <c r="J18" s="47">
        <v>49467.427579999996</v>
      </c>
      <c r="K18" s="42">
        <f t="shared" si="14"/>
        <v>50.81243267285035</v>
      </c>
      <c r="L18" s="47">
        <v>2250</v>
      </c>
      <c r="M18" s="47"/>
      <c r="N18" s="42">
        <f t="shared" si="0"/>
        <v>0</v>
      </c>
      <c r="O18" s="42"/>
      <c r="P18" s="42"/>
      <c r="Q18" s="42"/>
      <c r="R18" s="41">
        <f t="shared" si="15"/>
        <v>87556.81015</v>
      </c>
      <c r="S18" s="41">
        <f t="shared" si="16"/>
        <v>30996.72502</v>
      </c>
      <c r="T18" s="41">
        <f t="shared" si="17"/>
        <v>35.40184363374732</v>
      </c>
      <c r="U18" s="42">
        <v>3400</v>
      </c>
      <c r="V18" s="42">
        <v>3400</v>
      </c>
      <c r="W18" s="42">
        <f t="shared" si="18"/>
        <v>100</v>
      </c>
      <c r="X18" s="42">
        <v>3100</v>
      </c>
      <c r="Y18" s="42">
        <v>3100</v>
      </c>
      <c r="Z18" s="42">
        <f t="shared" si="6"/>
        <v>100</v>
      </c>
      <c r="AA18" s="42">
        <v>23772.4</v>
      </c>
      <c r="AB18" s="42">
        <v>12251.1</v>
      </c>
      <c r="AC18" s="42">
        <f t="shared" si="7"/>
        <v>51.53497333041678</v>
      </c>
      <c r="AD18" s="42"/>
      <c r="AE18" s="42">
        <v>58.48</v>
      </c>
      <c r="AF18" s="42"/>
      <c r="AG18" s="42">
        <v>2055.421</v>
      </c>
      <c r="AH18" s="42"/>
      <c r="AI18" s="42"/>
      <c r="AJ18" s="42">
        <v>0</v>
      </c>
      <c r="AK18" s="42">
        <v>0</v>
      </c>
      <c r="AL18" s="42">
        <v>0</v>
      </c>
      <c r="AM18" s="42"/>
      <c r="AN18" s="42"/>
      <c r="AO18" s="42"/>
      <c r="AP18" s="42"/>
      <c r="AQ18" s="42"/>
      <c r="AR18" s="42"/>
      <c r="AS18" s="42">
        <v>0</v>
      </c>
      <c r="AT18" s="42">
        <v>0</v>
      </c>
      <c r="AU18" s="41"/>
      <c r="AV18" s="42"/>
      <c r="AW18" s="42">
        <v>0</v>
      </c>
      <c r="AX18" s="42">
        <v>0</v>
      </c>
      <c r="AY18" s="48"/>
      <c r="AZ18" s="42">
        <v>0</v>
      </c>
      <c r="BA18" s="42">
        <v>0</v>
      </c>
      <c r="BB18" s="48"/>
      <c r="BC18" s="48">
        <v>0</v>
      </c>
      <c r="BD18" s="48">
        <v>1999.2</v>
      </c>
      <c r="BE18" s="48">
        <v>1999.2</v>
      </c>
      <c r="BF18" s="48">
        <f t="shared" si="8"/>
        <v>100</v>
      </c>
      <c r="BG18" s="42">
        <v>1777.8</v>
      </c>
      <c r="BH18" s="42">
        <v>950.4</v>
      </c>
      <c r="BI18" s="42">
        <f t="shared" si="9"/>
        <v>53.459331758353024</v>
      </c>
      <c r="BJ18" s="42"/>
      <c r="BK18" s="42"/>
      <c r="BL18" s="41"/>
      <c r="BM18" s="42">
        <v>27000</v>
      </c>
      <c r="BN18" s="42"/>
      <c r="BO18" s="42">
        <f>BN18/BM18%</f>
        <v>0</v>
      </c>
      <c r="BP18" s="42">
        <v>0</v>
      </c>
      <c r="BQ18" s="42"/>
      <c r="BR18" s="42"/>
      <c r="BS18" s="42">
        <v>1845.637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>
        <v>877.02502</v>
      </c>
      <c r="CF18" s="42">
        <v>877.02502</v>
      </c>
      <c r="CG18" s="48">
        <f t="shared" si="19"/>
        <v>100.00000000000001</v>
      </c>
      <c r="CH18" s="42">
        <v>0</v>
      </c>
      <c r="CI18" s="42">
        <v>0</v>
      </c>
      <c r="CJ18" s="41"/>
      <c r="CK18" s="42"/>
      <c r="CL18" s="42"/>
      <c r="CM18" s="42"/>
      <c r="CN18" s="42"/>
      <c r="CO18" s="42"/>
      <c r="CP18" s="42">
        <v>0</v>
      </c>
      <c r="CQ18" s="42">
        <v>428.372</v>
      </c>
      <c r="CR18" s="42">
        <v>8419</v>
      </c>
      <c r="CS18" s="42">
        <v>8419</v>
      </c>
      <c r="CT18" s="42">
        <f t="shared" si="20"/>
        <v>100</v>
      </c>
      <c r="CU18" s="42"/>
      <c r="CV18" s="42"/>
      <c r="CW18" s="42"/>
      <c r="CX18" s="42"/>
      <c r="CY18" s="42"/>
      <c r="CZ18" s="42"/>
      <c r="DA18" s="42">
        <v>12823.47513</v>
      </c>
      <c r="DB18" s="42">
        <v>0</v>
      </c>
      <c r="DC18" s="42">
        <v>0</v>
      </c>
      <c r="DD18" s="42"/>
      <c r="DE18" s="42">
        <v>0</v>
      </c>
      <c r="DF18" s="42">
        <v>0</v>
      </c>
      <c r="DG18" s="48"/>
      <c r="DH18" s="43">
        <f t="shared" si="24"/>
        <v>309196.77392000007</v>
      </c>
      <c r="DI18" s="43">
        <f>DL18+DO18+DR18+DU18+DX18+EA18+EJ18+EM18+EP18+ES18+EV18+EY18+FB18+FE18+FH18+FK18+FN18+FQ18+FT18+FW18+FZ18+GC18</f>
        <v>204627.54469</v>
      </c>
      <c r="DJ18" s="41">
        <f t="shared" si="10"/>
        <v>66.18036213500217</v>
      </c>
      <c r="DK18" s="42">
        <v>5260</v>
      </c>
      <c r="DL18" s="42">
        <v>2629.8</v>
      </c>
      <c r="DM18" s="42">
        <v>49.99619771863118</v>
      </c>
      <c r="DN18" s="42">
        <v>227.5</v>
      </c>
      <c r="DO18" s="42">
        <v>113.46</v>
      </c>
      <c r="DP18" s="42">
        <v>49.87252747252747</v>
      </c>
      <c r="DQ18" s="42">
        <v>405.8</v>
      </c>
      <c r="DR18" s="42">
        <v>247.376</v>
      </c>
      <c r="DS18" s="42">
        <v>60.9600788565796</v>
      </c>
      <c r="DT18" s="42">
        <v>0</v>
      </c>
      <c r="DU18" s="42">
        <v>0</v>
      </c>
      <c r="DV18" s="48"/>
      <c r="DW18" s="42">
        <v>0</v>
      </c>
      <c r="DX18" s="42">
        <v>0</v>
      </c>
      <c r="DY18" s="42"/>
      <c r="DZ18" s="42">
        <v>553.7739200000001</v>
      </c>
      <c r="EA18" s="42">
        <v>464.88461</v>
      </c>
      <c r="EB18" s="48">
        <v>83.94844777088815</v>
      </c>
      <c r="EC18" s="42">
        <v>0</v>
      </c>
      <c r="ED18" s="42"/>
      <c r="EE18" s="48"/>
      <c r="EF18" s="42">
        <v>0.2</v>
      </c>
      <c r="EG18" s="42"/>
      <c r="EH18" s="48">
        <v>0</v>
      </c>
      <c r="EI18" s="42">
        <v>79218.1</v>
      </c>
      <c r="EJ18" s="42">
        <v>50403.954</v>
      </c>
      <c r="EK18" s="48">
        <v>63.62681508392652</v>
      </c>
      <c r="EL18" s="42">
        <v>1200.8</v>
      </c>
      <c r="EM18" s="42">
        <v>255</v>
      </c>
      <c r="EN18" s="42">
        <v>21.23584277148568</v>
      </c>
      <c r="EO18" s="42">
        <v>201173</v>
      </c>
      <c r="EP18" s="42">
        <v>140364.271</v>
      </c>
      <c r="EQ18" s="48">
        <v>69.77291733980206</v>
      </c>
      <c r="ER18" s="42">
        <v>0</v>
      </c>
      <c r="ES18" s="42">
        <v>0</v>
      </c>
      <c r="ET18" s="48"/>
      <c r="EU18" s="42">
        <v>3422.5</v>
      </c>
      <c r="EV18" s="42">
        <v>1416.9</v>
      </c>
      <c r="EW18" s="48">
        <v>41.39956172388605</v>
      </c>
      <c r="EX18" s="42">
        <v>95.5</v>
      </c>
      <c r="EY18" s="42">
        <v>42.7</v>
      </c>
      <c r="EZ18" s="42">
        <v>44.712041884816756</v>
      </c>
      <c r="FA18" s="42">
        <v>12053.1</v>
      </c>
      <c r="FB18" s="42">
        <v>5690.97113</v>
      </c>
      <c r="FC18" s="42">
        <v>47.215829371696906</v>
      </c>
      <c r="FD18" s="42">
        <v>3543.9</v>
      </c>
      <c r="FE18" s="42">
        <v>1890.8</v>
      </c>
      <c r="FF18" s="42">
        <v>53.35364993368887</v>
      </c>
      <c r="FG18" s="42">
        <v>0</v>
      </c>
      <c r="FH18" s="42">
        <v>0</v>
      </c>
      <c r="FI18" s="42"/>
      <c r="FJ18" s="42">
        <v>0</v>
      </c>
      <c r="FK18" s="42">
        <v>0</v>
      </c>
      <c r="FL18" s="48"/>
      <c r="FM18" s="42">
        <v>1467.4</v>
      </c>
      <c r="FN18" s="42">
        <v>733.7</v>
      </c>
      <c r="FO18" s="48">
        <v>50</v>
      </c>
      <c r="FP18" s="42">
        <v>64</v>
      </c>
      <c r="FQ18" s="42">
        <v>48.876</v>
      </c>
      <c r="FR18" s="48">
        <v>76.36874999999999</v>
      </c>
      <c r="FS18" s="42">
        <v>1.5</v>
      </c>
      <c r="FT18" s="42">
        <v>0.72</v>
      </c>
      <c r="FU18" s="42">
        <v>48</v>
      </c>
      <c r="FV18" s="42"/>
      <c r="FW18" s="42"/>
      <c r="FX18" s="42"/>
      <c r="FY18" s="42">
        <v>0</v>
      </c>
      <c r="FZ18" s="42">
        <v>0</v>
      </c>
      <c r="GA18" s="42"/>
      <c r="GB18" s="42">
        <v>509.7</v>
      </c>
      <c r="GC18" s="42">
        <v>324.13195</v>
      </c>
      <c r="GD18" s="42">
        <v>63.59269177947813</v>
      </c>
      <c r="GE18" s="49">
        <f t="shared" si="22"/>
        <v>0</v>
      </c>
      <c r="GF18" s="49">
        <f t="shared" si="23"/>
        <v>0</v>
      </c>
      <c r="GG18" s="43"/>
      <c r="GH18" s="42">
        <v>0</v>
      </c>
      <c r="GI18" s="42">
        <v>0</v>
      </c>
      <c r="GJ18" s="42"/>
      <c r="GK18" s="42"/>
      <c r="GL18" s="41">
        <f>C18+R18+GE18+DH18</f>
        <v>496356.5840700001</v>
      </c>
      <c r="GM18" s="41">
        <f>D18+S18+GF18+DI18</f>
        <v>285091.69729000004</v>
      </c>
      <c r="GN18" s="41">
        <f t="shared" si="11"/>
        <v>57.43687228893375</v>
      </c>
    </row>
    <row r="19" spans="1:196" ht="25.5">
      <c r="A19" s="45" t="s">
        <v>131</v>
      </c>
      <c r="B19" s="50" t="s">
        <v>89</v>
      </c>
      <c r="C19" s="41">
        <f t="shared" si="12"/>
        <v>54212</v>
      </c>
      <c r="D19" s="41">
        <f t="shared" si="13"/>
        <v>37021.25421</v>
      </c>
      <c r="E19" s="41">
        <f t="shared" si="5"/>
        <v>68.28977755847414</v>
      </c>
      <c r="F19" s="42"/>
      <c r="G19" s="42"/>
      <c r="H19" s="42"/>
      <c r="I19" s="47">
        <v>54212</v>
      </c>
      <c r="J19" s="47">
        <v>37021.25421</v>
      </c>
      <c r="K19" s="42">
        <f t="shared" si="14"/>
        <v>68.28977755847414</v>
      </c>
      <c r="L19" s="47"/>
      <c r="M19" s="47"/>
      <c r="N19" s="42"/>
      <c r="O19" s="42"/>
      <c r="P19" s="42"/>
      <c r="Q19" s="42"/>
      <c r="R19" s="41">
        <f t="shared" si="15"/>
        <v>142773.697</v>
      </c>
      <c r="S19" s="41">
        <f t="shared" si="16"/>
        <v>49048.856999999996</v>
      </c>
      <c r="T19" s="41">
        <f t="shared" si="17"/>
        <v>34.354266948764376</v>
      </c>
      <c r="U19" s="42">
        <v>2800</v>
      </c>
      <c r="V19" s="42">
        <v>2800</v>
      </c>
      <c r="W19" s="42">
        <f t="shared" si="18"/>
        <v>100</v>
      </c>
      <c r="X19" s="42">
        <v>309.2</v>
      </c>
      <c r="Y19" s="42">
        <v>0</v>
      </c>
      <c r="Z19" s="42">
        <f t="shared" si="6"/>
        <v>0</v>
      </c>
      <c r="AA19" s="42">
        <v>92056.5</v>
      </c>
      <c r="AB19" s="42">
        <v>44157.217</v>
      </c>
      <c r="AC19" s="42">
        <f t="shared" si="7"/>
        <v>47.967516688120874</v>
      </c>
      <c r="AD19" s="42"/>
      <c r="AE19" s="42">
        <v>197.942</v>
      </c>
      <c r="AF19" s="42"/>
      <c r="AG19" s="42">
        <v>553.817</v>
      </c>
      <c r="AH19" s="42"/>
      <c r="AI19" s="42"/>
      <c r="AJ19" s="42">
        <v>0</v>
      </c>
      <c r="AK19" s="42">
        <v>0</v>
      </c>
      <c r="AL19" s="42">
        <v>0</v>
      </c>
      <c r="AM19" s="42"/>
      <c r="AN19" s="42">
        <v>127.15</v>
      </c>
      <c r="AO19" s="42">
        <v>20000</v>
      </c>
      <c r="AP19" s="42"/>
      <c r="AQ19" s="42"/>
      <c r="AR19" s="42"/>
      <c r="AS19" s="42">
        <v>928.84</v>
      </c>
      <c r="AT19" s="42">
        <v>928.84</v>
      </c>
      <c r="AU19" s="41">
        <f>AT19/AS19%</f>
        <v>99.99999999999999</v>
      </c>
      <c r="AV19" s="42"/>
      <c r="AW19" s="42">
        <v>0</v>
      </c>
      <c r="AX19" s="42">
        <v>0</v>
      </c>
      <c r="AY19" s="48"/>
      <c r="AZ19" s="42">
        <v>0</v>
      </c>
      <c r="BA19" s="42">
        <v>0</v>
      </c>
      <c r="BB19" s="48"/>
      <c r="BC19" s="48">
        <v>0</v>
      </c>
      <c r="BD19" s="48">
        <v>940.8</v>
      </c>
      <c r="BE19" s="48">
        <v>640.8</v>
      </c>
      <c r="BF19" s="48">
        <f t="shared" si="8"/>
        <v>68.11224489795919</v>
      </c>
      <c r="BG19" s="42">
        <v>0</v>
      </c>
      <c r="BH19" s="42">
        <v>0</v>
      </c>
      <c r="BI19" s="42"/>
      <c r="BJ19" s="42"/>
      <c r="BK19" s="42"/>
      <c r="BL19" s="41"/>
      <c r="BM19" s="42"/>
      <c r="BN19" s="42"/>
      <c r="BO19" s="42"/>
      <c r="BP19" s="42">
        <v>0</v>
      </c>
      <c r="BQ19" s="42"/>
      <c r="BR19" s="42"/>
      <c r="BS19" s="42">
        <v>0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>
        <v>0</v>
      </c>
      <c r="CF19" s="42">
        <v>0</v>
      </c>
      <c r="CG19" s="48"/>
      <c r="CH19" s="42">
        <v>0</v>
      </c>
      <c r="CI19" s="42">
        <v>0</v>
      </c>
      <c r="CJ19" s="41"/>
      <c r="CK19" s="42"/>
      <c r="CL19" s="42"/>
      <c r="CM19" s="42"/>
      <c r="CN19" s="42"/>
      <c r="CO19" s="42"/>
      <c r="CP19" s="42">
        <v>570</v>
      </c>
      <c r="CQ19" s="42">
        <v>0</v>
      </c>
      <c r="CR19" s="42">
        <v>522</v>
      </c>
      <c r="CS19" s="42">
        <v>522</v>
      </c>
      <c r="CT19" s="42"/>
      <c r="CU19" s="42"/>
      <c r="CV19" s="42"/>
      <c r="CW19" s="42"/>
      <c r="CX19" s="42"/>
      <c r="CY19" s="42"/>
      <c r="CZ19" s="42"/>
      <c r="DA19" s="42">
        <v>13767.448</v>
      </c>
      <c r="DB19" s="42">
        <v>0</v>
      </c>
      <c r="DC19" s="42">
        <v>0</v>
      </c>
      <c r="DD19" s="42"/>
      <c r="DE19" s="42">
        <v>10000</v>
      </c>
      <c r="DF19" s="42">
        <v>0</v>
      </c>
      <c r="DG19" s="48">
        <f t="shared" si="21"/>
        <v>0</v>
      </c>
      <c r="DH19" s="43">
        <f t="shared" si="24"/>
        <v>579931.6</v>
      </c>
      <c r="DI19" s="43">
        <f>DL19+DO19+DR19+DU19+DX19+EA19+EJ19+EM19+EP19+ES19+EV19+EY19+FB19+FE19+FH19+FK19+FN19+FQ19+FT19+FW19+FZ19+GC19</f>
        <v>340078.88894999993</v>
      </c>
      <c r="DJ19" s="41">
        <f t="shared" si="10"/>
        <v>58.64120681645903</v>
      </c>
      <c r="DK19" s="42">
        <v>8863</v>
      </c>
      <c r="DL19" s="42">
        <v>4431.6</v>
      </c>
      <c r="DM19" s="42">
        <v>50.00112828613337</v>
      </c>
      <c r="DN19" s="42">
        <v>175</v>
      </c>
      <c r="DO19" s="42">
        <v>87.08</v>
      </c>
      <c r="DP19" s="42">
        <v>49.76</v>
      </c>
      <c r="DQ19" s="42">
        <v>425.1</v>
      </c>
      <c r="DR19" s="42">
        <v>268.103</v>
      </c>
      <c r="DS19" s="42">
        <v>63.068219242531164</v>
      </c>
      <c r="DT19" s="42">
        <v>774.7</v>
      </c>
      <c r="DU19" s="42">
        <v>774.7</v>
      </c>
      <c r="DV19" s="48">
        <v>100</v>
      </c>
      <c r="DW19" s="42">
        <v>85.6</v>
      </c>
      <c r="DX19" s="42">
        <v>85.6</v>
      </c>
      <c r="DY19" s="42">
        <v>100</v>
      </c>
      <c r="DZ19" s="42">
        <v>6500</v>
      </c>
      <c r="EA19" s="42">
        <v>1239.213</v>
      </c>
      <c r="EB19" s="48">
        <v>19.064815384615382</v>
      </c>
      <c r="EC19" s="42">
        <v>0</v>
      </c>
      <c r="ED19" s="42"/>
      <c r="EE19" s="48"/>
      <c r="EF19" s="42">
        <v>3.8</v>
      </c>
      <c r="EG19" s="42"/>
      <c r="EH19" s="48">
        <v>0</v>
      </c>
      <c r="EI19" s="42">
        <v>229046.9</v>
      </c>
      <c r="EJ19" s="42">
        <v>125123.28</v>
      </c>
      <c r="EK19" s="48">
        <v>54.62779893550185</v>
      </c>
      <c r="EL19" s="42">
        <v>4883.2</v>
      </c>
      <c r="EM19" s="42">
        <v>1950</v>
      </c>
      <c r="EN19" s="42">
        <v>39.93283093053735</v>
      </c>
      <c r="EO19" s="42">
        <v>281759.7</v>
      </c>
      <c r="EP19" s="42">
        <v>180973.327</v>
      </c>
      <c r="EQ19" s="48">
        <v>64.22967053130735</v>
      </c>
      <c r="ER19" s="42">
        <v>573</v>
      </c>
      <c r="ES19" s="42">
        <v>288</v>
      </c>
      <c r="ET19" s="48">
        <v>50.26178010471204</v>
      </c>
      <c r="EU19" s="42">
        <v>7523.3</v>
      </c>
      <c r="EV19" s="42">
        <v>3213.1</v>
      </c>
      <c r="EW19" s="48">
        <v>42.708651788443895</v>
      </c>
      <c r="EX19" s="42">
        <v>191.1</v>
      </c>
      <c r="EY19" s="42">
        <v>84.8</v>
      </c>
      <c r="EZ19" s="42">
        <v>44.37467294610151</v>
      </c>
      <c r="FA19" s="42">
        <v>32211.1</v>
      </c>
      <c r="FB19" s="42">
        <v>17750.04</v>
      </c>
      <c r="FC19" s="42">
        <v>55.10535188180472</v>
      </c>
      <c r="FD19" s="42">
        <v>5452.1</v>
      </c>
      <c r="FE19" s="42">
        <v>2966</v>
      </c>
      <c r="FF19" s="42">
        <v>54.40105647365235</v>
      </c>
      <c r="FG19" s="42">
        <v>0</v>
      </c>
      <c r="FH19" s="42">
        <v>0</v>
      </c>
      <c r="FI19" s="42"/>
      <c r="FJ19" s="42">
        <v>0</v>
      </c>
      <c r="FK19" s="42">
        <v>0</v>
      </c>
      <c r="FL19" s="48"/>
      <c r="FM19" s="42">
        <v>777.9</v>
      </c>
      <c r="FN19" s="42">
        <v>388.95</v>
      </c>
      <c r="FO19" s="48">
        <v>50</v>
      </c>
      <c r="FP19" s="42">
        <v>112.1</v>
      </c>
      <c r="FQ19" s="42">
        <v>0</v>
      </c>
      <c r="FR19" s="48">
        <v>0</v>
      </c>
      <c r="FS19" s="42">
        <v>17.4</v>
      </c>
      <c r="FT19" s="42">
        <v>8.6</v>
      </c>
      <c r="FU19" s="42">
        <v>49.42528735632184</v>
      </c>
      <c r="FV19" s="42"/>
      <c r="FW19" s="42"/>
      <c r="FX19" s="42"/>
      <c r="FY19" s="42">
        <v>0</v>
      </c>
      <c r="FZ19" s="42">
        <v>0</v>
      </c>
      <c r="GA19" s="42"/>
      <c r="GB19" s="42">
        <v>556.6</v>
      </c>
      <c r="GC19" s="42">
        <v>446.49595</v>
      </c>
      <c r="GD19" s="42">
        <v>80.21846029464606</v>
      </c>
      <c r="GE19" s="49">
        <f t="shared" si="22"/>
        <v>0</v>
      </c>
      <c r="GF19" s="49">
        <f t="shared" si="23"/>
        <v>0</v>
      </c>
      <c r="GG19" s="43"/>
      <c r="GH19" s="42">
        <v>0</v>
      </c>
      <c r="GI19" s="42">
        <v>0</v>
      </c>
      <c r="GJ19" s="42"/>
      <c r="GK19" s="42"/>
      <c r="GL19" s="41">
        <f>C19+R19+GE19+DH19</f>
        <v>776917.297</v>
      </c>
      <c r="GM19" s="41">
        <f>D19+S19+GF19+DI19</f>
        <v>426149.00015999994</v>
      </c>
      <c r="GN19" s="41">
        <f t="shared" si="11"/>
        <v>54.85126947302345</v>
      </c>
    </row>
    <row r="20" spans="1:196" ht="15">
      <c r="A20" s="45" t="s">
        <v>132</v>
      </c>
      <c r="B20" s="46" t="s">
        <v>90</v>
      </c>
      <c r="C20" s="41">
        <f t="shared" si="12"/>
        <v>90445</v>
      </c>
      <c r="D20" s="41">
        <f t="shared" si="13"/>
        <v>45378.24825</v>
      </c>
      <c r="E20" s="41">
        <f t="shared" si="5"/>
        <v>50.17220216706285</v>
      </c>
      <c r="F20" s="42"/>
      <c r="G20" s="42"/>
      <c r="H20" s="42"/>
      <c r="I20" s="47">
        <v>90395</v>
      </c>
      <c r="J20" s="47">
        <v>45378.24825</v>
      </c>
      <c r="K20" s="42">
        <f t="shared" si="14"/>
        <v>50.19995381381713</v>
      </c>
      <c r="L20" s="47">
        <v>50</v>
      </c>
      <c r="M20" s="47"/>
      <c r="N20" s="42">
        <f t="shared" si="0"/>
        <v>0</v>
      </c>
      <c r="O20" s="42"/>
      <c r="P20" s="42"/>
      <c r="Q20" s="42"/>
      <c r="R20" s="41">
        <f t="shared" si="15"/>
        <v>198067.59585999997</v>
      </c>
      <c r="S20" s="41">
        <f t="shared" si="16"/>
        <v>134004.64103</v>
      </c>
      <c r="T20" s="41">
        <f t="shared" si="17"/>
        <v>67.65601432589631</v>
      </c>
      <c r="U20" s="42">
        <v>2148</v>
      </c>
      <c r="V20" s="42">
        <v>2148</v>
      </c>
      <c r="W20" s="42">
        <f t="shared" si="18"/>
        <v>100</v>
      </c>
      <c r="X20" s="42">
        <v>69244.6</v>
      </c>
      <c r="Y20" s="42">
        <v>69106.658</v>
      </c>
      <c r="Z20" s="42">
        <f t="shared" si="6"/>
        <v>99.80079024212718</v>
      </c>
      <c r="AA20" s="42">
        <v>56019.8</v>
      </c>
      <c r="AB20" s="42">
        <v>29122.5</v>
      </c>
      <c r="AC20" s="42">
        <f t="shared" si="7"/>
        <v>51.98608349190822</v>
      </c>
      <c r="AD20" s="42"/>
      <c r="AE20" s="42">
        <v>2202.929</v>
      </c>
      <c r="AF20" s="42"/>
      <c r="AG20" s="42">
        <v>1676.327</v>
      </c>
      <c r="AH20" s="42"/>
      <c r="AI20" s="42"/>
      <c r="AJ20" s="42">
        <v>0</v>
      </c>
      <c r="AK20" s="42">
        <v>0</v>
      </c>
      <c r="AL20" s="42">
        <v>0</v>
      </c>
      <c r="AM20" s="42"/>
      <c r="AN20" s="42"/>
      <c r="AO20" s="42"/>
      <c r="AP20" s="42"/>
      <c r="AQ20" s="42"/>
      <c r="AR20" s="42"/>
      <c r="AS20" s="42">
        <v>0</v>
      </c>
      <c r="AT20" s="42">
        <v>0</v>
      </c>
      <c r="AU20" s="41"/>
      <c r="AV20" s="42">
        <v>3000</v>
      </c>
      <c r="AW20" s="42">
        <v>0</v>
      </c>
      <c r="AX20" s="42">
        <v>0</v>
      </c>
      <c r="AY20" s="48"/>
      <c r="AZ20" s="42">
        <v>0</v>
      </c>
      <c r="BA20" s="42">
        <v>0</v>
      </c>
      <c r="BB20" s="48"/>
      <c r="BC20" s="48">
        <v>0</v>
      </c>
      <c r="BD20" s="48">
        <v>3992.612</v>
      </c>
      <c r="BE20" s="48">
        <v>3031.9916000000003</v>
      </c>
      <c r="BF20" s="48">
        <f t="shared" si="8"/>
        <v>75.94005127470439</v>
      </c>
      <c r="BG20" s="42">
        <v>0</v>
      </c>
      <c r="BH20" s="42">
        <v>0</v>
      </c>
      <c r="BI20" s="42"/>
      <c r="BJ20" s="42"/>
      <c r="BK20" s="42"/>
      <c r="BL20" s="41"/>
      <c r="BM20" s="42"/>
      <c r="BN20" s="42"/>
      <c r="BO20" s="42"/>
      <c r="BP20" s="42">
        <v>14055.8</v>
      </c>
      <c r="BQ20" s="42"/>
      <c r="BR20" s="42"/>
      <c r="BS20" s="42">
        <v>1845.637</v>
      </c>
      <c r="BT20" s="42"/>
      <c r="BU20" s="42"/>
      <c r="BV20" s="42"/>
      <c r="BW20" s="42"/>
      <c r="BX20" s="42"/>
      <c r="BY20" s="42">
        <v>20432.296</v>
      </c>
      <c r="BZ20" s="42">
        <v>20432.29564</v>
      </c>
      <c r="CA20" s="42">
        <v>99.99999823808348</v>
      </c>
      <c r="CB20" s="42"/>
      <c r="CC20" s="42"/>
      <c r="CD20" s="42"/>
      <c r="CE20" s="42">
        <v>4491.34339</v>
      </c>
      <c r="CF20" s="42">
        <v>4491.34339</v>
      </c>
      <c r="CG20" s="48">
        <f t="shared" si="19"/>
        <v>100</v>
      </c>
      <c r="CH20" s="42">
        <v>941.8524</v>
      </c>
      <c r="CI20" s="42">
        <v>941.8524</v>
      </c>
      <c r="CJ20" s="41">
        <f>CI20/CH20%</f>
        <v>100</v>
      </c>
      <c r="CK20" s="42"/>
      <c r="CL20" s="42">
        <v>604.7328</v>
      </c>
      <c r="CM20" s="42"/>
      <c r="CN20" s="42"/>
      <c r="CO20" s="42"/>
      <c r="CP20" s="42">
        <v>0</v>
      </c>
      <c r="CQ20" s="42">
        <v>1932.67127</v>
      </c>
      <c r="CR20" s="42">
        <v>4730</v>
      </c>
      <c r="CS20" s="42">
        <v>4730</v>
      </c>
      <c r="CT20" s="42">
        <f t="shared" si="20"/>
        <v>100</v>
      </c>
      <c r="CU20" s="42"/>
      <c r="CV20" s="42"/>
      <c r="CW20" s="42"/>
      <c r="CX20" s="42"/>
      <c r="CY20" s="42"/>
      <c r="CZ20" s="42"/>
      <c r="DA20" s="42">
        <v>5748.995</v>
      </c>
      <c r="DB20" s="42">
        <v>0</v>
      </c>
      <c r="DC20" s="42">
        <v>0</v>
      </c>
      <c r="DD20" s="42"/>
      <c r="DE20" s="42">
        <v>5000</v>
      </c>
      <c r="DF20" s="42">
        <v>0</v>
      </c>
      <c r="DG20" s="48">
        <f t="shared" si="21"/>
        <v>0</v>
      </c>
      <c r="DH20" s="43">
        <f t="shared" si="24"/>
        <v>285473</v>
      </c>
      <c r="DI20" s="43">
        <f>DL20+DO20+DR20+DU20+DX20+EA20+EJ20+EM20+EP20+ES20+EV20+EY20+FB20+FE20+FH20+FK20+FN20+FQ20+FT20+FW20+FZ20+GC20</f>
        <v>167292.73797</v>
      </c>
      <c r="DJ20" s="41">
        <f t="shared" si="10"/>
        <v>58.601947634277145</v>
      </c>
      <c r="DK20" s="42">
        <v>2682</v>
      </c>
      <c r="DL20" s="42">
        <v>1341</v>
      </c>
      <c r="DM20" s="42">
        <v>50</v>
      </c>
      <c r="DN20" s="42">
        <v>262.5</v>
      </c>
      <c r="DO20" s="42">
        <v>130.88</v>
      </c>
      <c r="DP20" s="42">
        <v>49.859047619047615</v>
      </c>
      <c r="DQ20" s="42">
        <v>384.3</v>
      </c>
      <c r="DR20" s="42">
        <v>169.3</v>
      </c>
      <c r="DS20" s="42">
        <v>44.05412438199324</v>
      </c>
      <c r="DT20" s="42">
        <v>200</v>
      </c>
      <c r="DU20" s="42">
        <v>0</v>
      </c>
      <c r="DV20" s="48">
        <v>0</v>
      </c>
      <c r="DW20" s="42">
        <v>85.6</v>
      </c>
      <c r="DX20" s="42">
        <v>0</v>
      </c>
      <c r="DY20" s="42">
        <v>0</v>
      </c>
      <c r="DZ20" s="42">
        <v>0</v>
      </c>
      <c r="EA20" s="42">
        <v>0</v>
      </c>
      <c r="EB20" s="48"/>
      <c r="EC20" s="42">
        <v>0</v>
      </c>
      <c r="ED20" s="42"/>
      <c r="EE20" s="48"/>
      <c r="EF20" s="42">
        <v>0</v>
      </c>
      <c r="EG20" s="42"/>
      <c r="EH20" s="48"/>
      <c r="EI20" s="42">
        <v>63846.6</v>
      </c>
      <c r="EJ20" s="42">
        <v>29237.745</v>
      </c>
      <c r="EK20" s="48">
        <v>45.79373842929772</v>
      </c>
      <c r="EL20" s="42">
        <v>3325</v>
      </c>
      <c r="EM20" s="42">
        <v>961.6</v>
      </c>
      <c r="EN20" s="42">
        <v>28.9203007518797</v>
      </c>
      <c r="EO20" s="42">
        <v>191928.1</v>
      </c>
      <c r="EP20" s="42">
        <v>124981.822</v>
      </c>
      <c r="EQ20" s="48">
        <v>65.11908469890548</v>
      </c>
      <c r="ER20" s="42">
        <v>0</v>
      </c>
      <c r="ES20" s="42">
        <v>0</v>
      </c>
      <c r="ET20" s="48"/>
      <c r="EU20" s="42">
        <v>5728.7</v>
      </c>
      <c r="EV20" s="42">
        <v>2408.8</v>
      </c>
      <c r="EW20" s="48">
        <v>42.0479340862674</v>
      </c>
      <c r="EX20" s="42">
        <v>159.2</v>
      </c>
      <c r="EY20" s="42">
        <v>66.4</v>
      </c>
      <c r="EZ20" s="42">
        <v>41.708542713567844</v>
      </c>
      <c r="FA20" s="42">
        <v>13164.7</v>
      </c>
      <c r="FB20" s="42">
        <v>6174.74802</v>
      </c>
      <c r="FC20" s="42">
        <v>46.903826293041234</v>
      </c>
      <c r="FD20" s="42">
        <v>1635.6</v>
      </c>
      <c r="FE20" s="42">
        <v>726.9</v>
      </c>
      <c r="FF20" s="42">
        <v>44.4424064563463</v>
      </c>
      <c r="FG20" s="42">
        <v>0</v>
      </c>
      <c r="FH20" s="42">
        <v>0</v>
      </c>
      <c r="FI20" s="42"/>
      <c r="FJ20" s="42">
        <v>0</v>
      </c>
      <c r="FK20" s="42">
        <v>0</v>
      </c>
      <c r="FL20" s="48"/>
      <c r="FM20" s="42">
        <v>1390.7</v>
      </c>
      <c r="FN20" s="42">
        <v>695.35</v>
      </c>
      <c r="FO20" s="48">
        <v>50</v>
      </c>
      <c r="FP20" s="42">
        <v>33.7</v>
      </c>
      <c r="FQ20" s="42">
        <v>0</v>
      </c>
      <c r="FR20" s="48">
        <v>0</v>
      </c>
      <c r="FS20" s="42">
        <v>4</v>
      </c>
      <c r="FT20" s="42">
        <v>2</v>
      </c>
      <c r="FU20" s="42">
        <v>50</v>
      </c>
      <c r="FV20" s="42"/>
      <c r="FW20" s="42"/>
      <c r="FX20" s="42"/>
      <c r="FY20" s="42">
        <v>105</v>
      </c>
      <c r="FZ20" s="42">
        <v>51.892</v>
      </c>
      <c r="GA20" s="42">
        <v>49.42095238095238</v>
      </c>
      <c r="GB20" s="42">
        <v>537.3</v>
      </c>
      <c r="GC20" s="42">
        <v>344.30095</v>
      </c>
      <c r="GD20" s="42">
        <v>64.07983435697004</v>
      </c>
      <c r="GE20" s="49">
        <f t="shared" si="22"/>
        <v>0</v>
      </c>
      <c r="GF20" s="49">
        <f t="shared" si="23"/>
        <v>0</v>
      </c>
      <c r="GG20" s="43"/>
      <c r="GH20" s="42">
        <v>0</v>
      </c>
      <c r="GI20" s="42">
        <v>0</v>
      </c>
      <c r="GJ20" s="42"/>
      <c r="GK20" s="42"/>
      <c r="GL20" s="41">
        <f>C20+R20+GE20+DH20</f>
        <v>573985.59586</v>
      </c>
      <c r="GM20" s="41">
        <f>D20+S20+GF20+DI20</f>
        <v>346675.62725</v>
      </c>
      <c r="GN20" s="41">
        <f t="shared" si="11"/>
        <v>60.39796638634764</v>
      </c>
    </row>
    <row r="21" spans="1:196" ht="15">
      <c r="A21" s="45" t="s">
        <v>133</v>
      </c>
      <c r="B21" s="46" t="s">
        <v>91</v>
      </c>
      <c r="C21" s="41">
        <f t="shared" si="12"/>
        <v>49408</v>
      </c>
      <c r="D21" s="41">
        <f t="shared" si="13"/>
        <v>42291.943049999994</v>
      </c>
      <c r="E21" s="41">
        <f t="shared" si="5"/>
        <v>85.59735882852978</v>
      </c>
      <c r="F21" s="42"/>
      <c r="G21" s="42"/>
      <c r="H21" s="42"/>
      <c r="I21" s="47">
        <v>49308</v>
      </c>
      <c r="J21" s="47">
        <v>42291.943049999994</v>
      </c>
      <c r="K21" s="42">
        <f t="shared" si="14"/>
        <v>85.77095613287904</v>
      </c>
      <c r="L21" s="47">
        <v>100</v>
      </c>
      <c r="M21" s="47"/>
      <c r="N21" s="42">
        <f t="shared" si="0"/>
        <v>0</v>
      </c>
      <c r="O21" s="42"/>
      <c r="P21" s="42"/>
      <c r="Q21" s="42"/>
      <c r="R21" s="41">
        <f t="shared" si="15"/>
        <v>97142.4609</v>
      </c>
      <c r="S21" s="41">
        <f t="shared" si="16"/>
        <v>50058.37189</v>
      </c>
      <c r="T21" s="41">
        <f t="shared" si="17"/>
        <v>51.53088713856126</v>
      </c>
      <c r="U21" s="42">
        <v>1100</v>
      </c>
      <c r="V21" s="42">
        <v>981.018</v>
      </c>
      <c r="W21" s="42">
        <f t="shared" si="18"/>
        <v>89.18345454545455</v>
      </c>
      <c r="X21" s="42">
        <v>25373.9</v>
      </c>
      <c r="Y21" s="42">
        <v>17115.659</v>
      </c>
      <c r="Z21" s="42">
        <f t="shared" si="6"/>
        <v>67.45379701189017</v>
      </c>
      <c r="AA21" s="42">
        <v>51854.5</v>
      </c>
      <c r="AB21" s="42">
        <v>27179.772</v>
      </c>
      <c r="AC21" s="42">
        <f t="shared" si="7"/>
        <v>52.41545478213077</v>
      </c>
      <c r="AD21" s="42"/>
      <c r="AE21" s="42">
        <v>216.28300000000002</v>
      </c>
      <c r="AF21" s="42"/>
      <c r="AG21" s="42">
        <v>712.051</v>
      </c>
      <c r="AH21" s="42"/>
      <c r="AI21" s="42"/>
      <c r="AJ21" s="42">
        <v>3600</v>
      </c>
      <c r="AK21" s="42">
        <v>0</v>
      </c>
      <c r="AL21" s="42">
        <v>0</v>
      </c>
      <c r="AM21" s="42"/>
      <c r="AN21" s="42"/>
      <c r="AO21" s="42"/>
      <c r="AP21" s="42"/>
      <c r="AQ21" s="42"/>
      <c r="AR21" s="42"/>
      <c r="AS21" s="42">
        <v>922.13</v>
      </c>
      <c r="AT21" s="42">
        <v>0</v>
      </c>
      <c r="AU21" s="41">
        <f>AT21/AS21%</f>
        <v>0</v>
      </c>
      <c r="AV21" s="42"/>
      <c r="AW21" s="42">
        <v>0</v>
      </c>
      <c r="AX21" s="42">
        <v>0</v>
      </c>
      <c r="AY21" s="48"/>
      <c r="AZ21" s="42">
        <v>0</v>
      </c>
      <c r="BA21" s="42">
        <v>0</v>
      </c>
      <c r="BB21" s="48"/>
      <c r="BC21" s="48">
        <v>0</v>
      </c>
      <c r="BD21" s="48">
        <v>1503.6</v>
      </c>
      <c r="BE21" s="48">
        <v>1356.6</v>
      </c>
      <c r="BF21" s="48">
        <f t="shared" si="8"/>
        <v>90.22346368715084</v>
      </c>
      <c r="BG21" s="42">
        <v>0</v>
      </c>
      <c r="BH21" s="42">
        <v>0</v>
      </c>
      <c r="BI21" s="42"/>
      <c r="BJ21" s="42"/>
      <c r="BK21" s="42"/>
      <c r="BL21" s="41"/>
      <c r="BM21" s="42"/>
      <c r="BN21" s="42"/>
      <c r="BO21" s="42"/>
      <c r="BP21" s="42">
        <v>0</v>
      </c>
      <c r="BQ21" s="42"/>
      <c r="BR21" s="42"/>
      <c r="BS21" s="42">
        <v>0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>
        <v>2305.3229</v>
      </c>
      <c r="CF21" s="42">
        <v>2305.32289</v>
      </c>
      <c r="CG21" s="48">
        <f t="shared" si="19"/>
        <v>99.99999956622128</v>
      </c>
      <c r="CH21" s="42">
        <v>0</v>
      </c>
      <c r="CI21" s="42">
        <v>0</v>
      </c>
      <c r="CJ21" s="41"/>
      <c r="CK21" s="42"/>
      <c r="CL21" s="42">
        <v>0</v>
      </c>
      <c r="CM21" s="42"/>
      <c r="CN21" s="42"/>
      <c r="CO21" s="42"/>
      <c r="CP21" s="42">
        <v>0</v>
      </c>
      <c r="CQ21" s="42">
        <v>0</v>
      </c>
      <c r="CR21" s="42">
        <v>1120</v>
      </c>
      <c r="CS21" s="42">
        <v>1120</v>
      </c>
      <c r="CT21" s="42">
        <f t="shared" si="20"/>
        <v>100</v>
      </c>
      <c r="CU21" s="42"/>
      <c r="CV21" s="42"/>
      <c r="CW21" s="42"/>
      <c r="CX21" s="42"/>
      <c r="CY21" s="42"/>
      <c r="CZ21" s="42"/>
      <c r="DA21" s="42">
        <v>3434.674</v>
      </c>
      <c r="DB21" s="42">
        <v>0</v>
      </c>
      <c r="DC21" s="42">
        <v>0</v>
      </c>
      <c r="DD21" s="42"/>
      <c r="DE21" s="42">
        <v>5000</v>
      </c>
      <c r="DF21" s="42">
        <v>0</v>
      </c>
      <c r="DG21" s="48">
        <f t="shared" si="21"/>
        <v>0</v>
      </c>
      <c r="DH21" s="43">
        <f t="shared" si="24"/>
        <v>188372.39999999997</v>
      </c>
      <c r="DI21" s="43">
        <f>DL21+DO21+DR21+DU21+DX21+EA21+EJ21+EM21+EP21+ES21+EV21+EY21+FB21+FE21+FH21+FK21+FN21+FQ21+FT21+FW21+FZ21+GC21</f>
        <v>106250.94007999997</v>
      </c>
      <c r="DJ21" s="41">
        <f t="shared" si="10"/>
        <v>56.40472812365293</v>
      </c>
      <c r="DK21" s="42">
        <v>1858</v>
      </c>
      <c r="DL21" s="42">
        <v>928.8</v>
      </c>
      <c r="DM21" s="42">
        <v>49.98923573735199</v>
      </c>
      <c r="DN21" s="42">
        <v>245</v>
      </c>
      <c r="DO21" s="42">
        <v>122.42</v>
      </c>
      <c r="DP21" s="42">
        <v>49.967346938775506</v>
      </c>
      <c r="DQ21" s="42">
        <v>181.6</v>
      </c>
      <c r="DR21" s="42">
        <v>92.36564</v>
      </c>
      <c r="DS21" s="42">
        <v>50.86213656387665</v>
      </c>
      <c r="DT21" s="42">
        <v>0</v>
      </c>
      <c r="DU21" s="42">
        <v>0</v>
      </c>
      <c r="DV21" s="48"/>
      <c r="DW21" s="42">
        <v>0</v>
      </c>
      <c r="DX21" s="42">
        <v>0</v>
      </c>
      <c r="DY21" s="42"/>
      <c r="DZ21" s="42">
        <v>0</v>
      </c>
      <c r="EA21" s="42">
        <v>0</v>
      </c>
      <c r="EB21" s="48" t="e">
        <v>#DIV/0!</v>
      </c>
      <c r="EC21" s="42">
        <v>0</v>
      </c>
      <c r="ED21" s="42"/>
      <c r="EE21" s="48"/>
      <c r="EF21" s="42">
        <v>0</v>
      </c>
      <c r="EG21" s="42"/>
      <c r="EH21" s="48" t="e">
        <v>#DIV/0!</v>
      </c>
      <c r="EI21" s="42">
        <v>38151.4</v>
      </c>
      <c r="EJ21" s="42">
        <v>20817.37</v>
      </c>
      <c r="EK21" s="48">
        <v>54.56515357234596</v>
      </c>
      <c r="EL21" s="42">
        <v>831.2</v>
      </c>
      <c r="EM21" s="42">
        <v>333.3</v>
      </c>
      <c r="EN21" s="42">
        <v>40.09865255052935</v>
      </c>
      <c r="EO21" s="42">
        <v>127870.8</v>
      </c>
      <c r="EP21" s="42">
        <v>74809.851</v>
      </c>
      <c r="EQ21" s="48">
        <v>58.50424881990258</v>
      </c>
      <c r="ER21" s="42">
        <v>7.9</v>
      </c>
      <c r="ES21" s="42">
        <v>0</v>
      </c>
      <c r="ET21" s="48">
        <v>0</v>
      </c>
      <c r="EU21" s="42">
        <v>4771.4</v>
      </c>
      <c r="EV21" s="42">
        <v>2220.7</v>
      </c>
      <c r="EW21" s="48">
        <v>46.541895460451855</v>
      </c>
      <c r="EX21" s="42">
        <v>95.5</v>
      </c>
      <c r="EY21" s="42">
        <v>42.7</v>
      </c>
      <c r="EZ21" s="42">
        <v>44.712041884816756</v>
      </c>
      <c r="FA21" s="42">
        <v>10538.5</v>
      </c>
      <c r="FB21" s="42">
        <v>4508.06249</v>
      </c>
      <c r="FC21" s="42">
        <v>42.77707918584239</v>
      </c>
      <c r="FD21" s="42">
        <v>1090.4</v>
      </c>
      <c r="FE21" s="42">
        <v>408.635</v>
      </c>
      <c r="FF21" s="42">
        <v>37.47569699192956</v>
      </c>
      <c r="FG21" s="42">
        <v>1224</v>
      </c>
      <c r="FH21" s="42">
        <v>1224</v>
      </c>
      <c r="FI21" s="42">
        <v>100</v>
      </c>
      <c r="FJ21" s="42">
        <v>3.5</v>
      </c>
      <c r="FK21" s="42">
        <v>1</v>
      </c>
      <c r="FL21" s="48">
        <v>28.57142857142857</v>
      </c>
      <c r="FM21" s="42">
        <v>1002.4</v>
      </c>
      <c r="FN21" s="42">
        <v>501.2</v>
      </c>
      <c r="FO21" s="48">
        <v>50</v>
      </c>
      <c r="FP21" s="42">
        <v>26.8</v>
      </c>
      <c r="FQ21" s="42">
        <v>0</v>
      </c>
      <c r="FR21" s="48">
        <v>0</v>
      </c>
      <c r="FS21" s="42">
        <v>0.8</v>
      </c>
      <c r="FT21" s="42">
        <v>0.4</v>
      </c>
      <c r="FU21" s="42">
        <v>50</v>
      </c>
      <c r="FV21" s="42"/>
      <c r="FW21" s="42"/>
      <c r="FX21" s="42"/>
      <c r="FY21" s="42">
        <v>0</v>
      </c>
      <c r="FZ21" s="42">
        <v>0</v>
      </c>
      <c r="GA21" s="42"/>
      <c r="GB21" s="42">
        <v>473.2</v>
      </c>
      <c r="GC21" s="42">
        <v>240.13595</v>
      </c>
      <c r="GD21" s="42">
        <v>50.74724218089602</v>
      </c>
      <c r="GE21" s="49">
        <f t="shared" si="22"/>
        <v>0</v>
      </c>
      <c r="GF21" s="49">
        <f t="shared" si="23"/>
        <v>0</v>
      </c>
      <c r="GG21" s="43"/>
      <c r="GH21" s="42">
        <v>0</v>
      </c>
      <c r="GI21" s="42">
        <v>0</v>
      </c>
      <c r="GJ21" s="42"/>
      <c r="GK21" s="42"/>
      <c r="GL21" s="41">
        <f>C21+R21+GE21+DH21</f>
        <v>334922.86089999997</v>
      </c>
      <c r="GM21" s="41">
        <f>D21+S21+GF21+DI21</f>
        <v>198601.25501999998</v>
      </c>
      <c r="GN21" s="41">
        <f t="shared" si="11"/>
        <v>59.29761094429968</v>
      </c>
    </row>
    <row r="22" spans="1:196" ht="15">
      <c r="A22" s="45" t="s">
        <v>134</v>
      </c>
      <c r="B22" s="46" t="s">
        <v>92</v>
      </c>
      <c r="C22" s="41">
        <f t="shared" si="12"/>
        <v>128343</v>
      </c>
      <c r="D22" s="41">
        <f t="shared" si="13"/>
        <v>64849.673689999996</v>
      </c>
      <c r="E22" s="41">
        <f t="shared" si="5"/>
        <v>50.528407229065856</v>
      </c>
      <c r="F22" s="42"/>
      <c r="G22" s="42"/>
      <c r="H22" s="42"/>
      <c r="I22" s="47">
        <v>128043</v>
      </c>
      <c r="J22" s="47">
        <v>64849.673689999996</v>
      </c>
      <c r="K22" s="42">
        <f t="shared" si="14"/>
        <v>50.64679341315026</v>
      </c>
      <c r="L22" s="47">
        <v>300</v>
      </c>
      <c r="M22" s="47"/>
      <c r="N22" s="42">
        <f t="shared" si="0"/>
        <v>0</v>
      </c>
      <c r="O22" s="42"/>
      <c r="P22" s="42"/>
      <c r="Q22" s="42"/>
      <c r="R22" s="41">
        <f t="shared" si="15"/>
        <v>250154.02737000005</v>
      </c>
      <c r="S22" s="41">
        <f t="shared" si="16"/>
        <v>179059.8728</v>
      </c>
      <c r="T22" s="41">
        <f t="shared" si="17"/>
        <v>71.57984809701047</v>
      </c>
      <c r="U22" s="42">
        <v>2281.6</v>
      </c>
      <c r="V22" s="42">
        <v>2220.7432000000003</v>
      </c>
      <c r="W22" s="42">
        <f t="shared" si="18"/>
        <v>97.33271388499301</v>
      </c>
      <c r="X22" s="42">
        <v>104447.2</v>
      </c>
      <c r="Y22" s="42">
        <v>104447.2</v>
      </c>
      <c r="Z22" s="42">
        <f t="shared" si="6"/>
        <v>100</v>
      </c>
      <c r="AA22" s="42">
        <v>92404.3</v>
      </c>
      <c r="AB22" s="42">
        <v>54502.8</v>
      </c>
      <c r="AC22" s="42">
        <f t="shared" si="7"/>
        <v>58.982969407267845</v>
      </c>
      <c r="AD22" s="42"/>
      <c r="AE22" s="42">
        <v>77.2</v>
      </c>
      <c r="AF22" s="42"/>
      <c r="AG22" s="42">
        <v>1939.961</v>
      </c>
      <c r="AH22" s="42"/>
      <c r="AI22" s="42"/>
      <c r="AJ22" s="42">
        <v>1149.96597</v>
      </c>
      <c r="AK22" s="42">
        <v>1350.195</v>
      </c>
      <c r="AL22" s="42">
        <v>0</v>
      </c>
      <c r="AM22" s="42"/>
      <c r="AN22" s="42"/>
      <c r="AO22" s="42"/>
      <c r="AP22" s="42"/>
      <c r="AQ22" s="42"/>
      <c r="AR22" s="42"/>
      <c r="AS22" s="42">
        <v>1813.026</v>
      </c>
      <c r="AT22" s="42">
        <v>0</v>
      </c>
      <c r="AU22" s="41">
        <f>AT22/AS22%</f>
        <v>0</v>
      </c>
      <c r="AV22" s="42"/>
      <c r="AW22" s="42">
        <v>5220.1</v>
      </c>
      <c r="AX22" s="42">
        <v>0</v>
      </c>
      <c r="AY22" s="48">
        <f>AX22/AW22%</f>
        <v>0</v>
      </c>
      <c r="AZ22" s="42">
        <v>0</v>
      </c>
      <c r="BA22" s="42">
        <v>0</v>
      </c>
      <c r="BB22" s="48"/>
      <c r="BC22" s="48">
        <v>0</v>
      </c>
      <c r="BD22" s="48">
        <v>5984.64</v>
      </c>
      <c r="BE22" s="48">
        <v>4127.04</v>
      </c>
      <c r="BF22" s="48">
        <f t="shared" si="8"/>
        <v>68.96053897978825</v>
      </c>
      <c r="BG22" s="42">
        <v>2299.6</v>
      </c>
      <c r="BH22" s="42">
        <v>1372.1</v>
      </c>
      <c r="BI22" s="42">
        <f t="shared" si="9"/>
        <v>59.666898591059315</v>
      </c>
      <c r="BJ22" s="42"/>
      <c r="BK22" s="42"/>
      <c r="BL22" s="41"/>
      <c r="BM22" s="42"/>
      <c r="BN22" s="42"/>
      <c r="BO22" s="42"/>
      <c r="BP22" s="42">
        <v>0</v>
      </c>
      <c r="BQ22" s="42"/>
      <c r="BR22" s="42"/>
      <c r="BS22" s="42">
        <v>1845.637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>
        <v>5913.6544</v>
      </c>
      <c r="CF22" s="42">
        <v>5913.6544</v>
      </c>
      <c r="CG22" s="48">
        <f t="shared" si="19"/>
        <v>100</v>
      </c>
      <c r="CH22" s="42">
        <v>654.3352</v>
      </c>
      <c r="CI22" s="42">
        <v>654.3352</v>
      </c>
      <c r="CJ22" s="41">
        <f>CI22/CH22%</f>
        <v>100</v>
      </c>
      <c r="CK22" s="42"/>
      <c r="CL22" s="42">
        <v>345.6648</v>
      </c>
      <c r="CM22" s="42"/>
      <c r="CN22" s="42"/>
      <c r="CO22" s="42"/>
      <c r="CP22" s="42">
        <v>150</v>
      </c>
      <c r="CQ22" s="42">
        <v>1836.139</v>
      </c>
      <c r="CR22" s="42">
        <v>5822</v>
      </c>
      <c r="CS22" s="42">
        <v>5822</v>
      </c>
      <c r="CT22" s="42">
        <f t="shared" si="20"/>
        <v>100</v>
      </c>
      <c r="CU22" s="42"/>
      <c r="CV22" s="42"/>
      <c r="CW22" s="42"/>
      <c r="CX22" s="42"/>
      <c r="CY22" s="42"/>
      <c r="CZ22" s="42"/>
      <c r="DA22" s="42">
        <v>5956.888</v>
      </c>
      <c r="DB22" s="42">
        <v>0</v>
      </c>
      <c r="DC22" s="42">
        <v>0</v>
      </c>
      <c r="DD22" s="42"/>
      <c r="DE22" s="42">
        <v>8661.921</v>
      </c>
      <c r="DF22" s="42">
        <v>0</v>
      </c>
      <c r="DG22" s="48">
        <f t="shared" si="21"/>
        <v>0</v>
      </c>
      <c r="DH22" s="43">
        <f t="shared" si="24"/>
        <v>334763.8999999999</v>
      </c>
      <c r="DI22" s="43">
        <f>DL22+DO22+DR22+DU22+DX22+EA22+EJ22+EM22+EP22+ES22+EV22+EY22+FB22+FE22+FH22+FK22+FN22+FQ22+FT22+FW22+FZ22+GC22</f>
        <v>236937.59588</v>
      </c>
      <c r="DJ22" s="41">
        <f t="shared" si="10"/>
        <v>70.7775228691027</v>
      </c>
      <c r="DK22" s="42">
        <v>3904</v>
      </c>
      <c r="DL22" s="42">
        <v>1951.8</v>
      </c>
      <c r="DM22" s="42">
        <v>49.994877049180324</v>
      </c>
      <c r="DN22" s="42">
        <v>262.5</v>
      </c>
      <c r="DO22" s="42">
        <v>130.88</v>
      </c>
      <c r="DP22" s="42">
        <v>49.859047619047615</v>
      </c>
      <c r="DQ22" s="42">
        <v>384.3</v>
      </c>
      <c r="DR22" s="42">
        <v>173.91593</v>
      </c>
      <c r="DS22" s="42">
        <v>45.255251105906844</v>
      </c>
      <c r="DT22" s="42">
        <v>258.2</v>
      </c>
      <c r="DU22" s="42">
        <v>258.2</v>
      </c>
      <c r="DV22" s="48">
        <v>100</v>
      </c>
      <c r="DW22" s="42">
        <v>85.6</v>
      </c>
      <c r="DX22" s="42">
        <v>85.6</v>
      </c>
      <c r="DY22" s="42">
        <v>100</v>
      </c>
      <c r="DZ22" s="42">
        <v>931.5</v>
      </c>
      <c r="EA22" s="42">
        <v>817.625</v>
      </c>
      <c r="EB22" s="48">
        <v>87.77509393451423</v>
      </c>
      <c r="EC22" s="42">
        <v>0</v>
      </c>
      <c r="ED22" s="42"/>
      <c r="EE22" s="48"/>
      <c r="EF22" s="42">
        <v>0.5</v>
      </c>
      <c r="EG22" s="42"/>
      <c r="EH22" s="48">
        <v>0</v>
      </c>
      <c r="EI22" s="42">
        <v>85998.8</v>
      </c>
      <c r="EJ22" s="42">
        <v>57515.75</v>
      </c>
      <c r="EK22" s="48">
        <v>66.879712275055</v>
      </c>
      <c r="EL22" s="42">
        <v>5738.9</v>
      </c>
      <c r="EM22" s="42">
        <v>1650</v>
      </c>
      <c r="EN22" s="42">
        <v>28.751154402411615</v>
      </c>
      <c r="EO22" s="42">
        <v>206405.2</v>
      </c>
      <c r="EP22" s="42">
        <v>161337.314</v>
      </c>
      <c r="EQ22" s="48">
        <v>78.16533401290278</v>
      </c>
      <c r="ER22" s="42">
        <v>536.1</v>
      </c>
      <c r="ES22" s="42">
        <v>269.2</v>
      </c>
      <c r="ET22" s="48">
        <v>50.21451221786979</v>
      </c>
      <c r="EU22" s="42">
        <v>10232.6</v>
      </c>
      <c r="EV22" s="42">
        <v>3890.4</v>
      </c>
      <c r="EW22" s="48">
        <v>38.019662646834625</v>
      </c>
      <c r="EX22" s="42">
        <v>222.9</v>
      </c>
      <c r="EY22" s="42">
        <v>98.3</v>
      </c>
      <c r="EZ22" s="42">
        <v>44.100493494840734</v>
      </c>
      <c r="FA22" s="42">
        <v>13471.5</v>
      </c>
      <c r="FB22" s="42">
        <v>6457.319</v>
      </c>
      <c r="FC22" s="42">
        <v>47.93318487176632</v>
      </c>
      <c r="FD22" s="42">
        <v>3271.3</v>
      </c>
      <c r="FE22" s="42">
        <v>1215.1</v>
      </c>
      <c r="FF22" s="42">
        <v>37.14425457769082</v>
      </c>
      <c r="FG22" s="42">
        <v>828</v>
      </c>
      <c r="FH22" s="42">
        <v>0</v>
      </c>
      <c r="FI22" s="42">
        <v>0</v>
      </c>
      <c r="FJ22" s="42">
        <v>2</v>
      </c>
      <c r="FK22" s="42">
        <v>0</v>
      </c>
      <c r="FL22" s="48">
        <v>0</v>
      </c>
      <c r="FM22" s="42">
        <v>1692</v>
      </c>
      <c r="FN22" s="42">
        <v>846</v>
      </c>
      <c r="FO22" s="48">
        <v>49.99999999999999</v>
      </c>
      <c r="FP22" s="42">
        <v>48.1</v>
      </c>
      <c r="FQ22" s="42">
        <v>0</v>
      </c>
      <c r="FR22" s="48">
        <v>0</v>
      </c>
      <c r="FS22" s="42">
        <v>0.8</v>
      </c>
      <c r="FT22" s="42">
        <v>0.4</v>
      </c>
      <c r="FU22" s="42">
        <v>50</v>
      </c>
      <c r="FV22" s="42"/>
      <c r="FW22" s="42"/>
      <c r="FX22" s="42"/>
      <c r="FY22" s="42">
        <v>0</v>
      </c>
      <c r="FZ22" s="42">
        <v>0</v>
      </c>
      <c r="GA22" s="42"/>
      <c r="GB22" s="42">
        <v>489.1</v>
      </c>
      <c r="GC22" s="42">
        <v>239.79195</v>
      </c>
      <c r="GD22" s="42">
        <v>49.02718258024944</v>
      </c>
      <c r="GE22" s="49">
        <f t="shared" si="22"/>
        <v>0</v>
      </c>
      <c r="GF22" s="49">
        <f t="shared" si="23"/>
        <v>0</v>
      </c>
      <c r="GG22" s="43"/>
      <c r="GH22" s="42">
        <v>0</v>
      </c>
      <c r="GI22" s="42">
        <v>0</v>
      </c>
      <c r="GJ22" s="42"/>
      <c r="GK22" s="42"/>
      <c r="GL22" s="41">
        <f>C22+R22+GE22+DH22</f>
        <v>713260.9273699999</v>
      </c>
      <c r="GM22" s="41">
        <f>D22+S22+GF22+DI22</f>
        <v>480847.14237</v>
      </c>
      <c r="GN22" s="41">
        <f t="shared" si="11"/>
        <v>67.41532080595289</v>
      </c>
    </row>
    <row r="23" spans="1:196" ht="15">
      <c r="A23" s="45" t="s">
        <v>135</v>
      </c>
      <c r="B23" s="46" t="s">
        <v>93</v>
      </c>
      <c r="C23" s="41">
        <f t="shared" si="12"/>
        <v>43605</v>
      </c>
      <c r="D23" s="41">
        <f t="shared" si="13"/>
        <v>40743.46888</v>
      </c>
      <c r="E23" s="41">
        <f t="shared" si="5"/>
        <v>93.43760779727096</v>
      </c>
      <c r="F23" s="42"/>
      <c r="G23" s="42"/>
      <c r="H23" s="42"/>
      <c r="I23" s="47">
        <v>43305</v>
      </c>
      <c r="J23" s="47">
        <v>40743.46888</v>
      </c>
      <c r="K23" s="42">
        <f t="shared" si="14"/>
        <v>94.08490677750837</v>
      </c>
      <c r="L23" s="47">
        <v>300</v>
      </c>
      <c r="M23" s="47"/>
      <c r="N23" s="42">
        <f t="shared" si="0"/>
        <v>0</v>
      </c>
      <c r="O23" s="42"/>
      <c r="P23" s="42"/>
      <c r="Q23" s="42"/>
      <c r="R23" s="41">
        <f t="shared" si="15"/>
        <v>85501.30600000001</v>
      </c>
      <c r="S23" s="41">
        <f t="shared" si="16"/>
        <v>43595.79819</v>
      </c>
      <c r="T23" s="41">
        <f t="shared" si="17"/>
        <v>50.988458807868966</v>
      </c>
      <c r="U23" s="42">
        <v>1146</v>
      </c>
      <c r="V23" s="42">
        <v>525.36519</v>
      </c>
      <c r="W23" s="42">
        <f t="shared" si="18"/>
        <v>45.843384816753925</v>
      </c>
      <c r="X23" s="42">
        <v>14996.9</v>
      </c>
      <c r="Y23" s="42">
        <v>13290.613</v>
      </c>
      <c r="Z23" s="42">
        <f t="shared" si="6"/>
        <v>88.62240196307236</v>
      </c>
      <c r="AA23" s="42">
        <v>37172.9</v>
      </c>
      <c r="AB23" s="42">
        <v>20754.5</v>
      </c>
      <c r="AC23" s="42">
        <f t="shared" si="7"/>
        <v>55.83234022634768</v>
      </c>
      <c r="AD23" s="42"/>
      <c r="AE23" s="42">
        <v>0</v>
      </c>
      <c r="AF23" s="42"/>
      <c r="AG23" s="42">
        <v>553.817</v>
      </c>
      <c r="AH23" s="42"/>
      <c r="AI23" s="42"/>
      <c r="AJ23" s="42">
        <v>0</v>
      </c>
      <c r="AK23" s="42">
        <v>0</v>
      </c>
      <c r="AL23" s="42">
        <v>0</v>
      </c>
      <c r="AM23" s="42"/>
      <c r="AN23" s="42"/>
      <c r="AO23" s="42"/>
      <c r="AP23" s="42"/>
      <c r="AQ23" s="42"/>
      <c r="AR23" s="42"/>
      <c r="AS23" s="42">
        <v>696.03</v>
      </c>
      <c r="AT23" s="42">
        <v>0</v>
      </c>
      <c r="AU23" s="41">
        <f>AT23/AS23%</f>
        <v>0</v>
      </c>
      <c r="AV23" s="42"/>
      <c r="AW23" s="42">
        <v>7715.3</v>
      </c>
      <c r="AX23" s="42">
        <v>0</v>
      </c>
      <c r="AY23" s="48">
        <f>AX23/AW23%</f>
        <v>0</v>
      </c>
      <c r="AZ23" s="42">
        <v>0</v>
      </c>
      <c r="BA23" s="42">
        <v>0</v>
      </c>
      <c r="BB23" s="48"/>
      <c r="BC23" s="48">
        <v>0</v>
      </c>
      <c r="BD23" s="48">
        <v>1552.32</v>
      </c>
      <c r="BE23" s="48">
        <v>1552.32</v>
      </c>
      <c r="BF23" s="48">
        <f t="shared" si="8"/>
        <v>100</v>
      </c>
      <c r="BG23" s="42">
        <v>0</v>
      </c>
      <c r="BH23" s="42">
        <v>0</v>
      </c>
      <c r="BI23" s="42"/>
      <c r="BJ23" s="42"/>
      <c r="BK23" s="42"/>
      <c r="BL23" s="41"/>
      <c r="BM23" s="42"/>
      <c r="BN23" s="42"/>
      <c r="BO23" s="42"/>
      <c r="BP23" s="42">
        <v>0</v>
      </c>
      <c r="BQ23" s="42"/>
      <c r="BR23" s="42"/>
      <c r="BS23" s="42">
        <v>1845.637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>
        <v>0</v>
      </c>
      <c r="CF23" s="42">
        <v>0</v>
      </c>
      <c r="CG23" s="48"/>
      <c r="CH23" s="42">
        <v>0</v>
      </c>
      <c r="CI23" s="42">
        <v>0</v>
      </c>
      <c r="CJ23" s="41"/>
      <c r="CK23" s="42"/>
      <c r="CL23" s="42">
        <v>0</v>
      </c>
      <c r="CM23" s="42"/>
      <c r="CN23" s="42"/>
      <c r="CO23" s="42"/>
      <c r="CP23" s="42">
        <v>0</v>
      </c>
      <c r="CQ23" s="42">
        <v>0</v>
      </c>
      <c r="CR23" s="42">
        <v>7473</v>
      </c>
      <c r="CS23" s="42">
        <v>7473</v>
      </c>
      <c r="CT23" s="42">
        <f t="shared" si="20"/>
        <v>100</v>
      </c>
      <c r="CU23" s="42"/>
      <c r="CV23" s="42"/>
      <c r="CW23" s="42"/>
      <c r="CX23" s="42"/>
      <c r="CY23" s="42"/>
      <c r="CZ23" s="42"/>
      <c r="DA23" s="42">
        <v>4349.402</v>
      </c>
      <c r="DB23" s="42">
        <v>0</v>
      </c>
      <c r="DC23" s="42">
        <v>0</v>
      </c>
      <c r="DD23" s="42"/>
      <c r="DE23" s="42">
        <v>8000</v>
      </c>
      <c r="DF23" s="42">
        <v>0</v>
      </c>
      <c r="DG23" s="48">
        <f t="shared" si="21"/>
        <v>0</v>
      </c>
      <c r="DH23" s="43">
        <f t="shared" si="24"/>
        <v>219516.1</v>
      </c>
      <c r="DI23" s="43">
        <f>DL23+DO23+DR23+DU23+DX23+EA23+EJ23+EM23+EP23+ES23+EV23+EY23+FB23+FE23+FH23+FK23+FN23+FQ23+FT23+FW23+FZ23+GC23</f>
        <v>146233.21395</v>
      </c>
      <c r="DJ23" s="41">
        <f t="shared" si="10"/>
        <v>66.61616799405601</v>
      </c>
      <c r="DK23" s="42">
        <v>3687</v>
      </c>
      <c r="DL23" s="42">
        <v>1843.8</v>
      </c>
      <c r="DM23" s="42">
        <v>50.008136696501225</v>
      </c>
      <c r="DN23" s="42">
        <v>122.5</v>
      </c>
      <c r="DO23" s="42">
        <v>61.2</v>
      </c>
      <c r="DP23" s="42">
        <v>49.95918367346939</v>
      </c>
      <c r="DQ23" s="42">
        <v>405.7</v>
      </c>
      <c r="DR23" s="42">
        <v>208.8</v>
      </c>
      <c r="DS23" s="42">
        <v>51.46660093665271</v>
      </c>
      <c r="DT23" s="42">
        <v>0</v>
      </c>
      <c r="DU23" s="42">
        <v>0</v>
      </c>
      <c r="DV23" s="48"/>
      <c r="DW23" s="42">
        <v>0</v>
      </c>
      <c r="DX23" s="42">
        <v>0</v>
      </c>
      <c r="DY23" s="42"/>
      <c r="DZ23" s="42">
        <v>197</v>
      </c>
      <c r="EA23" s="42">
        <v>197</v>
      </c>
      <c r="EB23" s="48">
        <v>100</v>
      </c>
      <c r="EC23" s="42">
        <v>0</v>
      </c>
      <c r="ED23" s="42"/>
      <c r="EE23" s="48"/>
      <c r="EF23" s="42">
        <v>0.2</v>
      </c>
      <c r="EG23" s="42"/>
      <c r="EH23" s="48">
        <v>0</v>
      </c>
      <c r="EI23" s="42">
        <v>62375.7</v>
      </c>
      <c r="EJ23" s="42">
        <v>31204.814</v>
      </c>
      <c r="EK23" s="48">
        <v>50.027196488376084</v>
      </c>
      <c r="EL23" s="42">
        <v>419.3</v>
      </c>
      <c r="EM23" s="42">
        <v>123.9</v>
      </c>
      <c r="EN23" s="42">
        <v>29.549248747913186</v>
      </c>
      <c r="EO23" s="42">
        <v>135103.9</v>
      </c>
      <c r="EP23" s="42">
        <v>104638.496</v>
      </c>
      <c r="EQ23" s="48">
        <v>77.45038892289564</v>
      </c>
      <c r="ER23" s="42">
        <v>57.9</v>
      </c>
      <c r="ES23" s="42">
        <v>29.4</v>
      </c>
      <c r="ET23" s="48">
        <v>50.77720207253886</v>
      </c>
      <c r="EU23" s="42">
        <v>1089.2</v>
      </c>
      <c r="EV23" s="42">
        <v>405.5</v>
      </c>
      <c r="EW23" s="48">
        <v>37.2291590157914</v>
      </c>
      <c r="EX23" s="42">
        <v>31.8</v>
      </c>
      <c r="EY23" s="42">
        <v>16.2</v>
      </c>
      <c r="EZ23" s="42">
        <v>50.94339622641509</v>
      </c>
      <c r="FA23" s="42">
        <v>10815.1</v>
      </c>
      <c r="FB23" s="42">
        <v>4528.522</v>
      </c>
      <c r="FC23" s="42">
        <v>41.87221569842165</v>
      </c>
      <c r="FD23" s="42">
        <v>2587.7</v>
      </c>
      <c r="FE23" s="42">
        <v>1215</v>
      </c>
      <c r="FF23" s="42">
        <v>46.952892530045986</v>
      </c>
      <c r="FG23" s="42">
        <v>1026</v>
      </c>
      <c r="FH23" s="42">
        <v>1026</v>
      </c>
      <c r="FI23" s="42">
        <v>100</v>
      </c>
      <c r="FJ23" s="42">
        <v>2</v>
      </c>
      <c r="FK23" s="42">
        <v>0.5</v>
      </c>
      <c r="FL23" s="48">
        <v>25</v>
      </c>
      <c r="FM23" s="42">
        <v>1072.6</v>
      </c>
      <c r="FN23" s="42">
        <v>536.3</v>
      </c>
      <c r="FO23" s="48">
        <v>50</v>
      </c>
      <c r="FP23" s="42">
        <v>44</v>
      </c>
      <c r="FQ23" s="42">
        <v>0</v>
      </c>
      <c r="FR23" s="48">
        <v>0</v>
      </c>
      <c r="FS23" s="42">
        <v>2.2</v>
      </c>
      <c r="FT23" s="42">
        <v>1.1</v>
      </c>
      <c r="FU23" s="42">
        <v>50</v>
      </c>
      <c r="FV23" s="42"/>
      <c r="FW23" s="42"/>
      <c r="FX23" s="42"/>
      <c r="FY23" s="42">
        <v>0</v>
      </c>
      <c r="FZ23" s="42">
        <v>0</v>
      </c>
      <c r="GA23" s="42"/>
      <c r="GB23" s="42">
        <v>476.3</v>
      </c>
      <c r="GC23" s="42">
        <v>196.68195</v>
      </c>
      <c r="GD23" s="42">
        <v>41.293711946252365</v>
      </c>
      <c r="GE23" s="49">
        <f t="shared" si="22"/>
        <v>0</v>
      </c>
      <c r="GF23" s="49">
        <f t="shared" si="23"/>
        <v>0</v>
      </c>
      <c r="GG23" s="43"/>
      <c r="GH23" s="42">
        <v>0</v>
      </c>
      <c r="GI23" s="42">
        <v>0</v>
      </c>
      <c r="GJ23" s="42"/>
      <c r="GK23" s="42"/>
      <c r="GL23" s="41">
        <f>C23+R23+GE23+DH23</f>
        <v>348622.406</v>
      </c>
      <c r="GM23" s="41">
        <f>D23+S23+GF23+DI23</f>
        <v>230572.48102</v>
      </c>
      <c r="GN23" s="41">
        <f t="shared" si="11"/>
        <v>66.13817042499558</v>
      </c>
    </row>
    <row r="24" spans="1:196" ht="15">
      <c r="A24" s="45" t="s">
        <v>136</v>
      </c>
      <c r="B24" s="46" t="s">
        <v>94</v>
      </c>
      <c r="C24" s="41">
        <f t="shared" si="12"/>
        <v>97748</v>
      </c>
      <c r="D24" s="41">
        <f t="shared" si="13"/>
        <v>59414.38902</v>
      </c>
      <c r="E24" s="41">
        <f t="shared" si="5"/>
        <v>60.78322729876826</v>
      </c>
      <c r="F24" s="42"/>
      <c r="G24" s="42"/>
      <c r="H24" s="42"/>
      <c r="I24" s="47">
        <v>96948</v>
      </c>
      <c r="J24" s="47">
        <v>59414.38902</v>
      </c>
      <c r="K24" s="42">
        <f t="shared" si="14"/>
        <v>61.28480115113257</v>
      </c>
      <c r="L24" s="47">
        <v>800</v>
      </c>
      <c r="M24" s="47"/>
      <c r="N24" s="42">
        <f t="shared" si="0"/>
        <v>0</v>
      </c>
      <c r="O24" s="42"/>
      <c r="P24" s="42"/>
      <c r="Q24" s="42"/>
      <c r="R24" s="41">
        <f t="shared" si="15"/>
        <v>200470.49765999994</v>
      </c>
      <c r="S24" s="41">
        <f t="shared" si="16"/>
        <v>103527.92876</v>
      </c>
      <c r="T24" s="41">
        <f t="shared" si="17"/>
        <v>51.64247605928751</v>
      </c>
      <c r="U24" s="42">
        <v>3170.5</v>
      </c>
      <c r="V24" s="42">
        <v>2528.874</v>
      </c>
      <c r="W24" s="42">
        <f t="shared" si="18"/>
        <v>79.76262419176786</v>
      </c>
      <c r="X24" s="42">
        <v>41794.9</v>
      </c>
      <c r="Y24" s="42">
        <v>38247.515</v>
      </c>
      <c r="Z24" s="42">
        <f t="shared" si="6"/>
        <v>91.51239744562135</v>
      </c>
      <c r="AA24" s="42">
        <v>83248</v>
      </c>
      <c r="AB24" s="42">
        <v>41656.9</v>
      </c>
      <c r="AC24" s="42">
        <f t="shared" si="7"/>
        <v>50.03952046896021</v>
      </c>
      <c r="AD24" s="42"/>
      <c r="AE24" s="42">
        <v>77.3</v>
      </c>
      <c r="AF24" s="42"/>
      <c r="AG24" s="42">
        <v>1399.597</v>
      </c>
      <c r="AH24" s="42"/>
      <c r="AI24" s="42"/>
      <c r="AJ24" s="42">
        <v>0</v>
      </c>
      <c r="AK24" s="42">
        <v>2449.993</v>
      </c>
      <c r="AL24" s="42">
        <v>0</v>
      </c>
      <c r="AM24" s="42"/>
      <c r="AN24" s="42"/>
      <c r="AO24" s="42"/>
      <c r="AP24" s="42"/>
      <c r="AQ24" s="42"/>
      <c r="AR24" s="42"/>
      <c r="AS24" s="42">
        <v>407.92190000000005</v>
      </c>
      <c r="AT24" s="42">
        <v>0</v>
      </c>
      <c r="AU24" s="41">
        <f>AT24/AS24%</f>
        <v>0</v>
      </c>
      <c r="AV24" s="42"/>
      <c r="AW24" s="42">
        <v>0</v>
      </c>
      <c r="AX24" s="42">
        <v>0</v>
      </c>
      <c r="AY24" s="48"/>
      <c r="AZ24" s="42">
        <v>0</v>
      </c>
      <c r="BA24" s="42">
        <v>0</v>
      </c>
      <c r="BB24" s="48"/>
      <c r="BC24" s="48">
        <v>0</v>
      </c>
      <c r="BD24" s="48">
        <v>3138.18</v>
      </c>
      <c r="BE24" s="48">
        <v>2266.41</v>
      </c>
      <c r="BF24" s="48">
        <f t="shared" si="8"/>
        <v>72.22052272336195</v>
      </c>
      <c r="BG24" s="42">
        <v>0</v>
      </c>
      <c r="BH24" s="42">
        <v>0</v>
      </c>
      <c r="BI24" s="42"/>
      <c r="BJ24" s="42"/>
      <c r="BK24" s="42"/>
      <c r="BL24" s="41"/>
      <c r="BM24" s="42"/>
      <c r="BN24" s="42"/>
      <c r="BO24" s="42"/>
      <c r="BP24" s="42">
        <v>25972.113</v>
      </c>
      <c r="BQ24" s="42"/>
      <c r="BR24" s="42"/>
      <c r="BS24" s="42">
        <v>0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>
        <v>4096.22976</v>
      </c>
      <c r="CF24" s="42">
        <v>4096.22976</v>
      </c>
      <c r="CG24" s="48">
        <f t="shared" si="19"/>
        <v>100</v>
      </c>
      <c r="CH24" s="42">
        <v>0</v>
      </c>
      <c r="CI24" s="42">
        <v>0</v>
      </c>
      <c r="CJ24" s="41"/>
      <c r="CK24" s="42"/>
      <c r="CL24" s="42">
        <v>999.936</v>
      </c>
      <c r="CM24" s="42"/>
      <c r="CN24" s="42"/>
      <c r="CO24" s="42"/>
      <c r="CP24" s="42">
        <v>0</v>
      </c>
      <c r="CQ24" s="42">
        <v>1158.78</v>
      </c>
      <c r="CR24" s="42">
        <v>9732</v>
      </c>
      <c r="CS24" s="42">
        <v>9732</v>
      </c>
      <c r="CT24" s="42">
        <f t="shared" si="20"/>
        <v>100</v>
      </c>
      <c r="CU24" s="42"/>
      <c r="CV24" s="42"/>
      <c r="CW24" s="42"/>
      <c r="CX24" s="42"/>
      <c r="CY24" s="42"/>
      <c r="CZ24" s="42"/>
      <c r="DA24" s="42">
        <v>9825.047</v>
      </c>
      <c r="DB24" s="42">
        <v>5000</v>
      </c>
      <c r="DC24" s="42">
        <v>5000</v>
      </c>
      <c r="DD24" s="42">
        <f>DC24/DB24%</f>
        <v>100</v>
      </c>
      <c r="DE24" s="42">
        <v>8000</v>
      </c>
      <c r="DF24" s="42">
        <v>0</v>
      </c>
      <c r="DG24" s="48">
        <f t="shared" si="21"/>
        <v>0</v>
      </c>
      <c r="DH24" s="43">
        <f t="shared" si="24"/>
        <v>285713.46364</v>
      </c>
      <c r="DI24" s="43">
        <f>DL24+DO24+DR24+DU24+DX24+EA24+EJ24+EM24+EP24+ES24+EV24+EY24+FB24+FE24+FH24+FK24+FN24+FQ24+FT24+FW24+FZ24+GC24</f>
        <v>171360.17294999995</v>
      </c>
      <c r="DJ24" s="41">
        <f t="shared" si="10"/>
        <v>59.97623309971644</v>
      </c>
      <c r="DK24" s="42">
        <v>4053</v>
      </c>
      <c r="DL24" s="42">
        <v>2026.8</v>
      </c>
      <c r="DM24" s="42">
        <v>50.007401924500364</v>
      </c>
      <c r="DN24" s="42">
        <v>262.5</v>
      </c>
      <c r="DO24" s="42">
        <v>130.88</v>
      </c>
      <c r="DP24" s="42">
        <v>49.859047619047615</v>
      </c>
      <c r="DQ24" s="42">
        <v>384.3</v>
      </c>
      <c r="DR24" s="42">
        <v>192.5</v>
      </c>
      <c r="DS24" s="42">
        <v>50.09107468123862</v>
      </c>
      <c r="DT24" s="42">
        <v>396.6</v>
      </c>
      <c r="DU24" s="42">
        <v>396.6</v>
      </c>
      <c r="DV24" s="48">
        <v>100</v>
      </c>
      <c r="DW24" s="42">
        <v>85.6</v>
      </c>
      <c r="DX24" s="42">
        <v>85.6</v>
      </c>
      <c r="DY24" s="42">
        <v>100</v>
      </c>
      <c r="DZ24" s="42">
        <v>1631.46364</v>
      </c>
      <c r="EA24" s="42">
        <v>785.781</v>
      </c>
      <c r="EB24" s="48">
        <v>48.164174838735605</v>
      </c>
      <c r="EC24" s="42">
        <v>0</v>
      </c>
      <c r="ED24" s="42"/>
      <c r="EE24" s="48"/>
      <c r="EF24" s="42">
        <v>1</v>
      </c>
      <c r="EG24" s="42"/>
      <c r="EH24" s="48">
        <v>0</v>
      </c>
      <c r="EI24" s="42">
        <v>60907.9</v>
      </c>
      <c r="EJ24" s="42">
        <v>38508.992</v>
      </c>
      <c r="EK24" s="48">
        <v>63.22495439836211</v>
      </c>
      <c r="EL24" s="42">
        <v>1984.4</v>
      </c>
      <c r="EM24" s="42">
        <v>512</v>
      </c>
      <c r="EN24" s="42">
        <v>25.801249748034667</v>
      </c>
      <c r="EO24" s="42">
        <v>188760</v>
      </c>
      <c r="EP24" s="42">
        <v>117534.574</v>
      </c>
      <c r="EQ24" s="48">
        <v>62.26667408349226</v>
      </c>
      <c r="ER24" s="42">
        <v>143.6</v>
      </c>
      <c r="ES24" s="42">
        <v>71.74</v>
      </c>
      <c r="ET24" s="48">
        <v>49.958217270194986</v>
      </c>
      <c r="EU24" s="42">
        <v>7914.8</v>
      </c>
      <c r="EV24" s="42">
        <v>3181.4</v>
      </c>
      <c r="EW24" s="48">
        <v>40.19558295850811</v>
      </c>
      <c r="EX24" s="42">
        <v>159.2</v>
      </c>
      <c r="EY24" s="42">
        <v>82.3</v>
      </c>
      <c r="EZ24" s="42">
        <v>51.69597989949749</v>
      </c>
      <c r="FA24" s="42">
        <v>14572.6</v>
      </c>
      <c r="FB24" s="42">
        <v>5971.332</v>
      </c>
      <c r="FC24" s="42">
        <v>40.976435227756205</v>
      </c>
      <c r="FD24" s="42">
        <v>2726.1</v>
      </c>
      <c r="FE24" s="42">
        <v>1024</v>
      </c>
      <c r="FF24" s="42">
        <v>37.562818678698505</v>
      </c>
      <c r="FG24" s="42">
        <v>0</v>
      </c>
      <c r="FH24" s="42">
        <v>0</v>
      </c>
      <c r="FI24" s="42"/>
      <c r="FJ24" s="42">
        <v>0</v>
      </c>
      <c r="FK24" s="42">
        <v>0</v>
      </c>
      <c r="FL24" s="48"/>
      <c r="FM24" s="42">
        <v>1166.9</v>
      </c>
      <c r="FN24" s="42">
        <v>583.45</v>
      </c>
      <c r="FO24" s="48">
        <v>50</v>
      </c>
      <c r="FP24" s="42">
        <v>48</v>
      </c>
      <c r="FQ24" s="42">
        <v>15</v>
      </c>
      <c r="FR24" s="48">
        <v>31.25</v>
      </c>
      <c r="FS24" s="42">
        <v>7</v>
      </c>
      <c r="FT24" s="42">
        <v>3.4</v>
      </c>
      <c r="FU24" s="42">
        <v>48.57142857142856</v>
      </c>
      <c r="FV24" s="42"/>
      <c r="FW24" s="42"/>
      <c r="FX24" s="42"/>
      <c r="FY24" s="42">
        <v>0</v>
      </c>
      <c r="FZ24" s="42">
        <v>0</v>
      </c>
      <c r="GA24" s="42"/>
      <c r="GB24" s="42">
        <v>508.5</v>
      </c>
      <c r="GC24" s="42">
        <v>253.82395000000002</v>
      </c>
      <c r="GD24" s="42">
        <v>49.916214355948874</v>
      </c>
      <c r="GE24" s="49">
        <f t="shared" si="22"/>
        <v>0</v>
      </c>
      <c r="GF24" s="49">
        <f t="shared" si="23"/>
        <v>0</v>
      </c>
      <c r="GG24" s="43"/>
      <c r="GH24" s="42">
        <v>0</v>
      </c>
      <c r="GI24" s="42">
        <v>0</v>
      </c>
      <c r="GJ24" s="42"/>
      <c r="GK24" s="42"/>
      <c r="GL24" s="41">
        <f>C24+R24+GE24+DH24</f>
        <v>583931.9612999998</v>
      </c>
      <c r="GM24" s="41">
        <f>D24+S24+GF24+DI24</f>
        <v>334302.49072999996</v>
      </c>
      <c r="GN24" s="41">
        <f t="shared" si="11"/>
        <v>57.25024709826584</v>
      </c>
    </row>
    <row r="25" spans="1:196" ht="15">
      <c r="A25" s="45" t="s">
        <v>137</v>
      </c>
      <c r="B25" s="46" t="s">
        <v>95</v>
      </c>
      <c r="C25" s="41">
        <f t="shared" si="12"/>
        <v>44752</v>
      </c>
      <c r="D25" s="41">
        <f t="shared" si="13"/>
        <v>22371.334600000002</v>
      </c>
      <c r="E25" s="41">
        <f t="shared" si="5"/>
        <v>49.98957499106186</v>
      </c>
      <c r="F25" s="42"/>
      <c r="G25" s="42"/>
      <c r="H25" s="42"/>
      <c r="I25" s="47">
        <v>44652</v>
      </c>
      <c r="J25" s="47">
        <v>22371.334600000002</v>
      </c>
      <c r="K25" s="42">
        <f t="shared" si="14"/>
        <v>50.10152871092001</v>
      </c>
      <c r="L25" s="47">
        <v>100</v>
      </c>
      <c r="M25" s="47"/>
      <c r="N25" s="42">
        <f t="shared" si="0"/>
        <v>0</v>
      </c>
      <c r="O25" s="42"/>
      <c r="P25" s="42"/>
      <c r="Q25" s="42"/>
      <c r="R25" s="41">
        <f t="shared" si="15"/>
        <v>55044.20422</v>
      </c>
      <c r="S25" s="41">
        <f t="shared" si="16"/>
        <v>22860.34528</v>
      </c>
      <c r="T25" s="41">
        <f t="shared" si="17"/>
        <v>41.530885229318706</v>
      </c>
      <c r="U25" s="42">
        <v>1135</v>
      </c>
      <c r="V25" s="42">
        <v>303.71006000000006</v>
      </c>
      <c r="W25" s="42">
        <f t="shared" si="18"/>
        <v>26.75859559471366</v>
      </c>
      <c r="X25" s="42">
        <v>0</v>
      </c>
      <c r="Y25" s="42">
        <v>0</v>
      </c>
      <c r="Z25" s="42"/>
      <c r="AA25" s="42">
        <v>37518.5</v>
      </c>
      <c r="AB25" s="42">
        <v>17347.3</v>
      </c>
      <c r="AC25" s="42">
        <f t="shared" si="7"/>
        <v>46.23665658275251</v>
      </c>
      <c r="AD25" s="42"/>
      <c r="AE25" s="42">
        <v>182.24200000000002</v>
      </c>
      <c r="AF25" s="42"/>
      <c r="AG25" s="42">
        <v>553.817</v>
      </c>
      <c r="AH25" s="42"/>
      <c r="AI25" s="42"/>
      <c r="AJ25" s="42">
        <v>0</v>
      </c>
      <c r="AK25" s="42">
        <v>0</v>
      </c>
      <c r="AL25" s="42">
        <v>0</v>
      </c>
      <c r="AM25" s="42"/>
      <c r="AN25" s="42"/>
      <c r="AO25" s="42"/>
      <c r="AP25" s="42"/>
      <c r="AQ25" s="42"/>
      <c r="AR25" s="42"/>
      <c r="AS25" s="42">
        <v>773.39</v>
      </c>
      <c r="AT25" s="42">
        <v>0</v>
      </c>
      <c r="AU25" s="41">
        <f>AT25/AS25%</f>
        <v>0</v>
      </c>
      <c r="AV25" s="42"/>
      <c r="AW25" s="42">
        <v>0</v>
      </c>
      <c r="AX25" s="42">
        <v>0</v>
      </c>
      <c r="AY25" s="48"/>
      <c r="AZ25" s="42">
        <v>0</v>
      </c>
      <c r="BA25" s="42">
        <v>0</v>
      </c>
      <c r="BB25" s="48"/>
      <c r="BC25" s="48">
        <v>0</v>
      </c>
      <c r="BD25" s="48">
        <v>842.016</v>
      </c>
      <c r="BE25" s="48">
        <v>842.016</v>
      </c>
      <c r="BF25" s="48">
        <f t="shared" si="8"/>
        <v>100</v>
      </c>
      <c r="BG25" s="42">
        <v>0</v>
      </c>
      <c r="BH25" s="42">
        <v>0</v>
      </c>
      <c r="BI25" s="42"/>
      <c r="BJ25" s="42"/>
      <c r="BK25" s="42"/>
      <c r="BL25" s="41"/>
      <c r="BM25" s="42"/>
      <c r="BN25" s="42"/>
      <c r="BO25" s="42"/>
      <c r="BP25" s="42">
        <v>0</v>
      </c>
      <c r="BQ25" s="42"/>
      <c r="BR25" s="42"/>
      <c r="BS25" s="42">
        <v>0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>
        <v>2431.3192200000003</v>
      </c>
      <c r="CF25" s="42">
        <v>2431.3192200000003</v>
      </c>
      <c r="CG25" s="48">
        <f t="shared" si="19"/>
        <v>100</v>
      </c>
      <c r="CH25" s="42">
        <v>0</v>
      </c>
      <c r="CI25" s="42">
        <v>0</v>
      </c>
      <c r="CJ25" s="41"/>
      <c r="CK25" s="42"/>
      <c r="CL25" s="42">
        <v>0</v>
      </c>
      <c r="CM25" s="42"/>
      <c r="CN25" s="42"/>
      <c r="CO25" s="42"/>
      <c r="CP25" s="42">
        <v>150</v>
      </c>
      <c r="CQ25" s="42">
        <v>0</v>
      </c>
      <c r="CR25" s="42">
        <v>1186</v>
      </c>
      <c r="CS25" s="42">
        <v>1186</v>
      </c>
      <c r="CT25" s="42">
        <f t="shared" si="20"/>
        <v>100</v>
      </c>
      <c r="CU25" s="42"/>
      <c r="CV25" s="42"/>
      <c r="CW25" s="42"/>
      <c r="CX25" s="42"/>
      <c r="CY25" s="42"/>
      <c r="CZ25" s="42"/>
      <c r="DA25" s="42">
        <v>3271.92</v>
      </c>
      <c r="DB25" s="42"/>
      <c r="DC25" s="42"/>
      <c r="DD25" s="42"/>
      <c r="DE25" s="42">
        <v>7000</v>
      </c>
      <c r="DF25" s="42">
        <v>750</v>
      </c>
      <c r="DG25" s="48">
        <f t="shared" si="21"/>
        <v>10.714285714285714</v>
      </c>
      <c r="DH25" s="43">
        <f t="shared" si="24"/>
        <v>145664.1</v>
      </c>
      <c r="DI25" s="43">
        <f>DL25+DO25+DR25+DU25+DX25+EA25+EJ25+EM25+EP25+ES25+EV25+EY25+FB25+FE25+FH25+FK25+FN25+FQ25+FT25+FW25+FZ25+GC25</f>
        <v>103292.1334</v>
      </c>
      <c r="DJ25" s="41">
        <f t="shared" si="10"/>
        <v>70.91118086062386</v>
      </c>
      <c r="DK25" s="42">
        <v>1408</v>
      </c>
      <c r="DL25" s="42">
        <v>703.8</v>
      </c>
      <c r="DM25" s="42">
        <v>49.98579545454545</v>
      </c>
      <c r="DN25" s="42">
        <v>245</v>
      </c>
      <c r="DO25" s="42">
        <v>122.42</v>
      </c>
      <c r="DP25" s="42">
        <v>49.967346938775506</v>
      </c>
      <c r="DQ25" s="42">
        <v>181.6</v>
      </c>
      <c r="DR25" s="42">
        <v>68.51409</v>
      </c>
      <c r="DS25" s="42">
        <v>37.7280231277533</v>
      </c>
      <c r="DT25" s="42">
        <v>0</v>
      </c>
      <c r="DU25" s="42">
        <v>0</v>
      </c>
      <c r="DV25" s="48"/>
      <c r="DW25" s="42">
        <v>0</v>
      </c>
      <c r="DX25" s="42">
        <v>0</v>
      </c>
      <c r="DY25" s="42"/>
      <c r="DZ25" s="42">
        <v>478.1</v>
      </c>
      <c r="EA25" s="42">
        <v>118.655</v>
      </c>
      <c r="EB25" s="48">
        <v>24.81802970089939</v>
      </c>
      <c r="EC25" s="42">
        <v>0</v>
      </c>
      <c r="ED25" s="42"/>
      <c r="EE25" s="48"/>
      <c r="EF25" s="42">
        <v>0.3</v>
      </c>
      <c r="EG25" s="42"/>
      <c r="EH25" s="48">
        <v>0</v>
      </c>
      <c r="EI25" s="42">
        <v>28728.3</v>
      </c>
      <c r="EJ25" s="42">
        <v>15755.956</v>
      </c>
      <c r="EK25" s="48">
        <v>54.84472105902542</v>
      </c>
      <c r="EL25" s="42">
        <v>827.9</v>
      </c>
      <c r="EM25" s="42">
        <v>198.5</v>
      </c>
      <c r="EN25" s="42">
        <v>23.976325643193622</v>
      </c>
      <c r="EO25" s="42">
        <v>98246.6</v>
      </c>
      <c r="EP25" s="42">
        <v>80375.2</v>
      </c>
      <c r="EQ25" s="48">
        <v>81.8096504102941</v>
      </c>
      <c r="ER25" s="42">
        <v>0</v>
      </c>
      <c r="ES25" s="42">
        <v>0</v>
      </c>
      <c r="ET25" s="48"/>
      <c r="EU25" s="42">
        <v>2573.7</v>
      </c>
      <c r="EV25" s="42">
        <v>1264.5</v>
      </c>
      <c r="EW25" s="48">
        <v>49.13160041962933</v>
      </c>
      <c r="EX25" s="42">
        <v>63.7</v>
      </c>
      <c r="EY25" s="42">
        <v>26.5</v>
      </c>
      <c r="EZ25" s="42">
        <v>41.60125588697017</v>
      </c>
      <c r="FA25" s="42">
        <v>10063.5</v>
      </c>
      <c r="FB25" s="42">
        <v>3583.28724</v>
      </c>
      <c r="FC25" s="42">
        <v>35.606769414219706</v>
      </c>
      <c r="FD25" s="42">
        <v>1090.4</v>
      </c>
      <c r="FE25" s="42">
        <v>254.30411999999998</v>
      </c>
      <c r="FF25" s="42">
        <v>23.322094644167272</v>
      </c>
      <c r="FG25" s="42">
        <v>0</v>
      </c>
      <c r="FH25" s="42">
        <v>0</v>
      </c>
      <c r="FI25" s="42"/>
      <c r="FJ25" s="42">
        <v>0</v>
      </c>
      <c r="FK25" s="42">
        <v>0</v>
      </c>
      <c r="FL25" s="48"/>
      <c r="FM25" s="42">
        <v>1290.1</v>
      </c>
      <c r="FN25" s="42">
        <v>645.05</v>
      </c>
      <c r="FO25" s="48">
        <v>50</v>
      </c>
      <c r="FP25" s="42">
        <v>18.4</v>
      </c>
      <c r="FQ25" s="42">
        <v>0</v>
      </c>
      <c r="FR25" s="48">
        <v>0</v>
      </c>
      <c r="FS25" s="42">
        <v>1.4</v>
      </c>
      <c r="FT25" s="42">
        <v>0.7</v>
      </c>
      <c r="FU25" s="42">
        <v>50</v>
      </c>
      <c r="FV25" s="42"/>
      <c r="FW25" s="42"/>
      <c r="FX25" s="42"/>
      <c r="FY25" s="42">
        <v>0</v>
      </c>
      <c r="FZ25" s="42">
        <v>0</v>
      </c>
      <c r="GA25" s="42"/>
      <c r="GB25" s="42">
        <v>447.1</v>
      </c>
      <c r="GC25" s="42">
        <v>174.74695</v>
      </c>
      <c r="GD25" s="42">
        <v>39.08453366137329</v>
      </c>
      <c r="GE25" s="49">
        <f t="shared" si="22"/>
        <v>0</v>
      </c>
      <c r="GF25" s="49">
        <f t="shared" si="23"/>
        <v>0</v>
      </c>
      <c r="GG25" s="43"/>
      <c r="GH25" s="42">
        <v>0</v>
      </c>
      <c r="GI25" s="42">
        <v>0</v>
      </c>
      <c r="GJ25" s="42"/>
      <c r="GK25" s="42"/>
      <c r="GL25" s="41">
        <f>C25+R25+GE25+DH25</f>
        <v>245460.30422</v>
      </c>
      <c r="GM25" s="41">
        <f>D25+S25+GF25+DI25</f>
        <v>148523.81328</v>
      </c>
      <c r="GN25" s="41">
        <f t="shared" si="11"/>
        <v>60.5082820833147</v>
      </c>
    </row>
    <row r="26" spans="1:196" ht="15">
      <c r="A26" s="45" t="s">
        <v>138</v>
      </c>
      <c r="B26" s="46" t="s">
        <v>96</v>
      </c>
      <c r="C26" s="41">
        <f t="shared" si="12"/>
        <v>85853.6</v>
      </c>
      <c r="D26" s="41">
        <f t="shared" si="13"/>
        <v>66772.71058</v>
      </c>
      <c r="E26" s="41">
        <f t="shared" si="5"/>
        <v>77.7750852381263</v>
      </c>
      <c r="F26" s="42"/>
      <c r="G26" s="42"/>
      <c r="H26" s="42"/>
      <c r="I26" s="47">
        <v>85153.6</v>
      </c>
      <c r="J26" s="47">
        <v>66772.71058</v>
      </c>
      <c r="K26" s="42">
        <f t="shared" si="14"/>
        <v>78.41443060540011</v>
      </c>
      <c r="L26" s="47">
        <v>700</v>
      </c>
      <c r="M26" s="47"/>
      <c r="N26" s="42">
        <f t="shared" si="0"/>
        <v>0</v>
      </c>
      <c r="O26" s="42"/>
      <c r="P26" s="42"/>
      <c r="Q26" s="42"/>
      <c r="R26" s="41">
        <f t="shared" si="15"/>
        <v>189797.521</v>
      </c>
      <c r="S26" s="41">
        <f t="shared" si="16"/>
        <v>132376.70128</v>
      </c>
      <c r="T26" s="41">
        <f t="shared" si="17"/>
        <v>69.74627517922113</v>
      </c>
      <c r="U26" s="42">
        <v>2656</v>
      </c>
      <c r="V26" s="42">
        <v>2656</v>
      </c>
      <c r="W26" s="42">
        <f t="shared" si="18"/>
        <v>100</v>
      </c>
      <c r="X26" s="42">
        <v>75299</v>
      </c>
      <c r="Y26" s="42">
        <v>68737.119</v>
      </c>
      <c r="Z26" s="42">
        <f t="shared" si="6"/>
        <v>91.28556687339805</v>
      </c>
      <c r="AA26" s="42">
        <v>69548.5</v>
      </c>
      <c r="AB26" s="42">
        <v>44717.8</v>
      </c>
      <c r="AC26" s="42">
        <f t="shared" si="7"/>
        <v>64.29728894224894</v>
      </c>
      <c r="AD26" s="42"/>
      <c r="AE26" s="42">
        <v>3430.839</v>
      </c>
      <c r="AF26" s="42"/>
      <c r="AG26" s="42">
        <v>1414.727</v>
      </c>
      <c r="AH26" s="42"/>
      <c r="AI26" s="42"/>
      <c r="AJ26" s="42">
        <v>0</v>
      </c>
      <c r="AK26" s="42">
        <v>0</v>
      </c>
      <c r="AL26" s="42">
        <v>0</v>
      </c>
      <c r="AM26" s="42"/>
      <c r="AN26" s="42"/>
      <c r="AO26" s="42"/>
      <c r="AP26" s="42"/>
      <c r="AQ26" s="42"/>
      <c r="AR26" s="42"/>
      <c r="AS26" s="42">
        <v>526.4</v>
      </c>
      <c r="AT26" s="42">
        <v>0</v>
      </c>
      <c r="AU26" s="41">
        <f>AT26/AS26%</f>
        <v>0</v>
      </c>
      <c r="AV26" s="42"/>
      <c r="AW26" s="42">
        <v>6456.3</v>
      </c>
      <c r="AX26" s="42">
        <v>0</v>
      </c>
      <c r="AY26" s="48">
        <f>AX26/AW26%</f>
        <v>0</v>
      </c>
      <c r="AZ26" s="42">
        <v>0</v>
      </c>
      <c r="BA26" s="42">
        <v>0</v>
      </c>
      <c r="BB26" s="48"/>
      <c r="BC26" s="48">
        <v>0</v>
      </c>
      <c r="BD26" s="48">
        <v>3107.52</v>
      </c>
      <c r="BE26" s="48">
        <v>2711.232</v>
      </c>
      <c r="BF26" s="48">
        <f t="shared" si="8"/>
        <v>87.24745134383689</v>
      </c>
      <c r="BG26" s="42">
        <v>2948.2</v>
      </c>
      <c r="BH26" s="42">
        <v>1936.5</v>
      </c>
      <c r="BI26" s="42">
        <f t="shared" si="9"/>
        <v>65.68414625873415</v>
      </c>
      <c r="BJ26" s="42"/>
      <c r="BK26" s="42"/>
      <c r="BL26" s="41"/>
      <c r="BM26" s="42"/>
      <c r="BN26" s="42"/>
      <c r="BO26" s="42"/>
      <c r="BP26" s="42">
        <v>0</v>
      </c>
      <c r="BQ26" s="42"/>
      <c r="BR26" s="42"/>
      <c r="BS26" s="42">
        <v>0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>
        <v>0</v>
      </c>
      <c r="CF26" s="42">
        <v>0</v>
      </c>
      <c r="CG26" s="48"/>
      <c r="CH26" s="42">
        <v>0</v>
      </c>
      <c r="CI26" s="42">
        <v>0</v>
      </c>
      <c r="CJ26" s="41"/>
      <c r="CK26" s="42"/>
      <c r="CL26" s="42">
        <v>0</v>
      </c>
      <c r="CM26" s="42"/>
      <c r="CN26" s="42"/>
      <c r="CO26" s="42"/>
      <c r="CP26" s="42">
        <v>0</v>
      </c>
      <c r="CQ26" s="42">
        <v>0</v>
      </c>
      <c r="CR26" s="42">
        <v>10821</v>
      </c>
      <c r="CS26" s="42">
        <v>10821</v>
      </c>
      <c r="CT26" s="42"/>
      <c r="CU26" s="42"/>
      <c r="CV26" s="42"/>
      <c r="CW26" s="42"/>
      <c r="CX26" s="42"/>
      <c r="CY26" s="42"/>
      <c r="CZ26" s="42"/>
      <c r="DA26" s="42">
        <v>6044.251</v>
      </c>
      <c r="DB26" s="42"/>
      <c r="DC26" s="42"/>
      <c r="DD26" s="42"/>
      <c r="DE26" s="42">
        <v>7544.784</v>
      </c>
      <c r="DF26" s="42">
        <v>797.05028</v>
      </c>
      <c r="DG26" s="48">
        <f t="shared" si="21"/>
        <v>10.564255782537977</v>
      </c>
      <c r="DH26" s="43">
        <f t="shared" si="24"/>
        <v>352606.99999999994</v>
      </c>
      <c r="DI26" s="43">
        <f>DL26+DO26+DR26+DU26+DX26+EA26+EJ26+EM26+EP26+ES26+EV26+EY26+FB26+FE26+FH26+FK26+FN26+FQ26+FT26+FW26+FZ26+GC26</f>
        <v>204521.03095000004</v>
      </c>
      <c r="DJ26" s="41">
        <f t="shared" si="10"/>
        <v>58.002544178079305</v>
      </c>
      <c r="DK26" s="42">
        <v>5395</v>
      </c>
      <c r="DL26" s="42">
        <v>2697.6</v>
      </c>
      <c r="DM26" s="42">
        <v>50.00185356811863</v>
      </c>
      <c r="DN26" s="42">
        <v>332.5</v>
      </c>
      <c r="DO26" s="42">
        <v>166.21</v>
      </c>
      <c r="DP26" s="42">
        <v>49.98796992481203</v>
      </c>
      <c r="DQ26" s="42">
        <v>405.8</v>
      </c>
      <c r="DR26" s="42">
        <v>184.05</v>
      </c>
      <c r="DS26" s="42">
        <v>45.35485460818138</v>
      </c>
      <c r="DT26" s="42">
        <v>0</v>
      </c>
      <c r="DU26" s="42">
        <v>0</v>
      </c>
      <c r="DV26" s="48"/>
      <c r="DW26" s="42">
        <v>0</v>
      </c>
      <c r="DX26" s="42">
        <v>0</v>
      </c>
      <c r="DY26" s="42"/>
      <c r="DZ26" s="42">
        <v>68.9</v>
      </c>
      <c r="EA26" s="42">
        <v>68.9</v>
      </c>
      <c r="EB26" s="48"/>
      <c r="EC26" s="42">
        <v>0</v>
      </c>
      <c r="ED26" s="42"/>
      <c r="EE26" s="48"/>
      <c r="EF26" s="42">
        <v>0.1</v>
      </c>
      <c r="EG26" s="42"/>
      <c r="EH26" s="48"/>
      <c r="EI26" s="42">
        <v>73403.9</v>
      </c>
      <c r="EJ26" s="42">
        <v>40755.263</v>
      </c>
      <c r="EK26" s="48">
        <v>55.521931396015745</v>
      </c>
      <c r="EL26" s="42">
        <v>1380.4</v>
      </c>
      <c r="EM26" s="42">
        <v>631.7</v>
      </c>
      <c r="EN26" s="42">
        <v>45.76209794262533</v>
      </c>
      <c r="EO26" s="42">
        <v>234540.3</v>
      </c>
      <c r="EP26" s="42">
        <v>142639.545</v>
      </c>
      <c r="EQ26" s="48">
        <v>60.81664643560191</v>
      </c>
      <c r="ER26" s="42">
        <v>84</v>
      </c>
      <c r="ES26" s="42">
        <v>39.25</v>
      </c>
      <c r="ET26" s="48">
        <v>46.726190476190474</v>
      </c>
      <c r="EU26" s="42">
        <v>5476.8</v>
      </c>
      <c r="EV26" s="42">
        <v>1986</v>
      </c>
      <c r="EW26" s="48">
        <v>36.26205083260298</v>
      </c>
      <c r="EX26" s="42">
        <v>127.3</v>
      </c>
      <c r="EY26" s="42">
        <v>50.5</v>
      </c>
      <c r="EZ26" s="42">
        <v>39.670070699135906</v>
      </c>
      <c r="FA26" s="42">
        <v>25455.8</v>
      </c>
      <c r="FB26" s="42">
        <v>12999.852</v>
      </c>
      <c r="FC26" s="42">
        <v>51.06833020372568</v>
      </c>
      <c r="FD26" s="42">
        <v>3543.9</v>
      </c>
      <c r="FE26" s="42">
        <v>1119.6</v>
      </c>
      <c r="FF26" s="42">
        <v>31.592313552865484</v>
      </c>
      <c r="FG26" s="42">
        <v>0</v>
      </c>
      <c r="FH26" s="42">
        <v>0</v>
      </c>
      <c r="FI26" s="42"/>
      <c r="FJ26" s="42">
        <v>0</v>
      </c>
      <c r="FK26" s="42">
        <v>0</v>
      </c>
      <c r="FL26" s="48"/>
      <c r="FM26" s="42">
        <v>1779.2</v>
      </c>
      <c r="FN26" s="42">
        <v>889.6</v>
      </c>
      <c r="FO26" s="48">
        <v>50</v>
      </c>
      <c r="FP26" s="42">
        <v>74.2</v>
      </c>
      <c r="FQ26" s="42">
        <v>74.2</v>
      </c>
      <c r="FR26" s="48">
        <v>100</v>
      </c>
      <c r="FS26" s="42">
        <v>3.3</v>
      </c>
      <c r="FT26" s="42">
        <v>1.6</v>
      </c>
      <c r="FU26" s="42">
        <v>48.484848484848484</v>
      </c>
      <c r="FV26" s="42"/>
      <c r="FW26" s="42"/>
      <c r="FX26" s="42"/>
      <c r="FY26" s="42">
        <v>0</v>
      </c>
      <c r="FZ26" s="42">
        <v>0</v>
      </c>
      <c r="GA26" s="42"/>
      <c r="GB26" s="42">
        <v>535.6</v>
      </c>
      <c r="GC26" s="42">
        <v>217.16095</v>
      </c>
      <c r="GD26" s="42">
        <v>40.54536034353996</v>
      </c>
      <c r="GE26" s="49">
        <f t="shared" si="22"/>
        <v>0</v>
      </c>
      <c r="GF26" s="49">
        <f t="shared" si="23"/>
        <v>0</v>
      </c>
      <c r="GG26" s="43"/>
      <c r="GH26" s="42">
        <v>0</v>
      </c>
      <c r="GI26" s="42">
        <v>0</v>
      </c>
      <c r="GJ26" s="42"/>
      <c r="GK26" s="42"/>
      <c r="GL26" s="41">
        <f>C26+R26+GE26+DH26</f>
        <v>628258.121</v>
      </c>
      <c r="GM26" s="41">
        <f>D26+S26+GF26+DI26</f>
        <v>403670.44281000004</v>
      </c>
      <c r="GN26" s="41">
        <f t="shared" si="11"/>
        <v>64.25232389634324</v>
      </c>
    </row>
    <row r="27" spans="1:196" ht="15">
      <c r="A27" s="45" t="s">
        <v>139</v>
      </c>
      <c r="B27" s="46" t="s">
        <v>97</v>
      </c>
      <c r="C27" s="41">
        <f t="shared" si="12"/>
        <v>64678.8</v>
      </c>
      <c r="D27" s="41">
        <f t="shared" si="13"/>
        <v>40553.91421</v>
      </c>
      <c r="E27" s="41">
        <f t="shared" si="5"/>
        <v>62.70047405022975</v>
      </c>
      <c r="F27" s="42"/>
      <c r="G27" s="42"/>
      <c r="H27" s="42"/>
      <c r="I27" s="47">
        <v>64428.8</v>
      </c>
      <c r="J27" s="47">
        <v>40553.91421</v>
      </c>
      <c r="K27" s="42">
        <f t="shared" si="14"/>
        <v>62.943767709471544</v>
      </c>
      <c r="L27" s="47">
        <v>250</v>
      </c>
      <c r="M27" s="47"/>
      <c r="N27" s="42">
        <f t="shared" si="0"/>
        <v>0</v>
      </c>
      <c r="O27" s="42"/>
      <c r="P27" s="42"/>
      <c r="Q27" s="42"/>
      <c r="R27" s="41">
        <f t="shared" si="15"/>
        <v>72903.93500000001</v>
      </c>
      <c r="S27" s="41">
        <f t="shared" si="16"/>
        <v>40271.285</v>
      </c>
      <c r="T27" s="41">
        <f t="shared" si="17"/>
        <v>55.238835873536864</v>
      </c>
      <c r="U27" s="42">
        <v>1620.3</v>
      </c>
      <c r="V27" s="42">
        <v>1620.3</v>
      </c>
      <c r="W27" s="42">
        <f t="shared" si="18"/>
        <v>100</v>
      </c>
      <c r="X27" s="42">
        <v>31867.2</v>
      </c>
      <c r="Y27" s="42">
        <v>29984.705</v>
      </c>
      <c r="Z27" s="42">
        <f t="shared" si="6"/>
        <v>94.09268777928402</v>
      </c>
      <c r="AA27" s="42">
        <v>19578.2</v>
      </c>
      <c r="AB27" s="42">
        <v>7396.2</v>
      </c>
      <c r="AC27" s="42">
        <f t="shared" si="7"/>
        <v>37.77773237580574</v>
      </c>
      <c r="AD27" s="42"/>
      <c r="AE27" s="42">
        <v>588.872</v>
      </c>
      <c r="AF27" s="42"/>
      <c r="AG27" s="42">
        <v>553.817</v>
      </c>
      <c r="AH27" s="42"/>
      <c r="AI27" s="42"/>
      <c r="AJ27" s="42">
        <v>0</v>
      </c>
      <c r="AK27" s="42">
        <v>0</v>
      </c>
      <c r="AL27" s="42">
        <v>0</v>
      </c>
      <c r="AM27" s="42"/>
      <c r="AN27" s="42"/>
      <c r="AO27" s="42"/>
      <c r="AP27" s="42"/>
      <c r="AQ27" s="42"/>
      <c r="AR27" s="42"/>
      <c r="AS27" s="42">
        <v>902.724</v>
      </c>
      <c r="AT27" s="42">
        <v>0</v>
      </c>
      <c r="AU27" s="41">
        <f>AT27/AS27%</f>
        <v>0</v>
      </c>
      <c r="AV27" s="42"/>
      <c r="AW27" s="42">
        <v>0</v>
      </c>
      <c r="AX27" s="42">
        <v>0</v>
      </c>
      <c r="AY27" s="48"/>
      <c r="AZ27" s="42">
        <v>0</v>
      </c>
      <c r="BA27" s="42">
        <v>0</v>
      </c>
      <c r="BB27" s="48"/>
      <c r="BC27" s="48">
        <v>0</v>
      </c>
      <c r="BD27" s="48">
        <v>1270.08</v>
      </c>
      <c r="BE27" s="48">
        <v>1270.08</v>
      </c>
      <c r="BF27" s="48">
        <f t="shared" si="8"/>
        <v>100</v>
      </c>
      <c r="BG27" s="42">
        <v>0</v>
      </c>
      <c r="BH27" s="42">
        <v>0</v>
      </c>
      <c r="BI27" s="42"/>
      <c r="BJ27" s="42"/>
      <c r="BK27" s="42"/>
      <c r="BL27" s="41"/>
      <c r="BM27" s="42"/>
      <c r="BN27" s="42"/>
      <c r="BO27" s="42"/>
      <c r="BP27" s="42">
        <v>0</v>
      </c>
      <c r="BQ27" s="42"/>
      <c r="BR27" s="42"/>
      <c r="BS27" s="42">
        <v>1845.637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>
        <v>0</v>
      </c>
      <c r="CF27" s="42">
        <v>0</v>
      </c>
      <c r="CG27" s="48"/>
      <c r="CH27" s="42">
        <v>0</v>
      </c>
      <c r="CI27" s="42">
        <v>0</v>
      </c>
      <c r="CJ27" s="41"/>
      <c r="CK27" s="42"/>
      <c r="CL27" s="42">
        <v>0</v>
      </c>
      <c r="CM27" s="42"/>
      <c r="CN27" s="42"/>
      <c r="CO27" s="42"/>
      <c r="CP27" s="42">
        <v>0</v>
      </c>
      <c r="CQ27" s="42">
        <v>852.32</v>
      </c>
      <c r="CR27" s="42">
        <v>2239</v>
      </c>
      <c r="CS27" s="42">
        <v>0</v>
      </c>
      <c r="CT27" s="42"/>
      <c r="CU27" s="42"/>
      <c r="CV27" s="42"/>
      <c r="CW27" s="42"/>
      <c r="CX27" s="42"/>
      <c r="CY27" s="42"/>
      <c r="CZ27" s="42"/>
      <c r="DA27" s="42">
        <v>2578.837</v>
      </c>
      <c r="DB27" s="42"/>
      <c r="DC27" s="42"/>
      <c r="DD27" s="42"/>
      <c r="DE27" s="42">
        <v>9006.948</v>
      </c>
      <c r="DF27" s="42">
        <v>0</v>
      </c>
      <c r="DG27" s="48">
        <f t="shared" si="21"/>
        <v>0</v>
      </c>
      <c r="DH27" s="43">
        <f t="shared" si="24"/>
        <v>173041.09999999998</v>
      </c>
      <c r="DI27" s="43">
        <f>DL27+DO27+DR27+DU27+DX27+EA27+EJ27+EM27+EP27+ES27+EV27+EY27+FB27+FE27+FH27+FK27+FN27+FQ27+FT27+FW27+FZ27+GC27</f>
        <v>99272.09495000001</v>
      </c>
      <c r="DJ27" s="41">
        <f t="shared" si="10"/>
        <v>57.36908454118705</v>
      </c>
      <c r="DK27" s="42">
        <v>1463</v>
      </c>
      <c r="DL27" s="42">
        <v>731.4</v>
      </c>
      <c r="DM27" s="42">
        <v>49.99316473000683</v>
      </c>
      <c r="DN27" s="42">
        <v>192.5</v>
      </c>
      <c r="DO27" s="42">
        <v>96.04</v>
      </c>
      <c r="DP27" s="42">
        <v>49.89090909090909</v>
      </c>
      <c r="DQ27" s="42">
        <v>181.6</v>
      </c>
      <c r="DR27" s="42">
        <v>67.43</v>
      </c>
      <c r="DS27" s="42">
        <v>37.13105726872247</v>
      </c>
      <c r="DT27" s="42">
        <v>0</v>
      </c>
      <c r="DU27" s="42">
        <v>0</v>
      </c>
      <c r="DV27" s="48"/>
      <c r="DW27" s="42">
        <v>0</v>
      </c>
      <c r="DX27" s="42">
        <v>0</v>
      </c>
      <c r="DY27" s="42"/>
      <c r="DZ27" s="42">
        <v>0</v>
      </c>
      <c r="EA27" s="42">
        <v>0</v>
      </c>
      <c r="EB27" s="48"/>
      <c r="EC27" s="42">
        <v>0</v>
      </c>
      <c r="ED27" s="42"/>
      <c r="EE27" s="48"/>
      <c r="EF27" s="42">
        <v>0</v>
      </c>
      <c r="EG27" s="42"/>
      <c r="EH27" s="48"/>
      <c r="EI27" s="42">
        <v>39401.5</v>
      </c>
      <c r="EJ27" s="42">
        <v>17716.741</v>
      </c>
      <c r="EK27" s="48">
        <v>44.96463586411686</v>
      </c>
      <c r="EL27" s="42">
        <v>415.1</v>
      </c>
      <c r="EM27" s="42">
        <v>314.7</v>
      </c>
      <c r="EN27" s="42">
        <v>75.81305709467598</v>
      </c>
      <c r="EO27" s="42">
        <v>116429.9</v>
      </c>
      <c r="EP27" s="42">
        <v>74748.281</v>
      </c>
      <c r="EQ27" s="48">
        <v>64.20024495426003</v>
      </c>
      <c r="ER27" s="42">
        <v>0</v>
      </c>
      <c r="ES27" s="42">
        <v>0</v>
      </c>
      <c r="ET27" s="48"/>
      <c r="EU27" s="42">
        <v>4294.6</v>
      </c>
      <c r="EV27" s="42">
        <v>1531.3</v>
      </c>
      <c r="EW27" s="48">
        <v>35.656405718809665</v>
      </c>
      <c r="EX27" s="42">
        <v>95.5</v>
      </c>
      <c r="EY27" s="42">
        <v>42.7</v>
      </c>
      <c r="EZ27" s="42">
        <v>44.712041884816756</v>
      </c>
      <c r="FA27" s="42">
        <v>7095.4</v>
      </c>
      <c r="FB27" s="42">
        <v>2926.108</v>
      </c>
      <c r="FC27" s="42">
        <v>41.23950728641092</v>
      </c>
      <c r="FD27" s="42">
        <v>1090.4</v>
      </c>
      <c r="FE27" s="42">
        <v>435.6</v>
      </c>
      <c r="FF27" s="42">
        <v>39.94864269992663</v>
      </c>
      <c r="FG27" s="42">
        <v>1080</v>
      </c>
      <c r="FH27" s="42">
        <v>0</v>
      </c>
      <c r="FI27" s="42">
        <v>0</v>
      </c>
      <c r="FJ27" s="42">
        <v>3.5</v>
      </c>
      <c r="FK27" s="42">
        <v>0</v>
      </c>
      <c r="FL27" s="48">
        <v>0</v>
      </c>
      <c r="FM27" s="42">
        <v>842</v>
      </c>
      <c r="FN27" s="42">
        <v>421</v>
      </c>
      <c r="FO27" s="48">
        <v>50</v>
      </c>
      <c r="FP27" s="42">
        <v>18.9</v>
      </c>
      <c r="FQ27" s="42">
        <v>0</v>
      </c>
      <c r="FR27" s="48">
        <v>0</v>
      </c>
      <c r="FS27" s="42">
        <v>0.7</v>
      </c>
      <c r="FT27" s="42">
        <v>0.34</v>
      </c>
      <c r="FU27" s="42">
        <v>48.57142857142858</v>
      </c>
      <c r="FV27" s="42"/>
      <c r="FW27" s="42"/>
      <c r="FX27" s="42"/>
      <c r="FY27" s="42">
        <v>0</v>
      </c>
      <c r="FZ27" s="42">
        <v>0</v>
      </c>
      <c r="GA27" s="42"/>
      <c r="GB27" s="42">
        <v>436.5</v>
      </c>
      <c r="GC27" s="42">
        <v>240.45495000000003</v>
      </c>
      <c r="GD27" s="42">
        <v>55.08704467353952</v>
      </c>
      <c r="GE27" s="49">
        <f t="shared" si="22"/>
        <v>0</v>
      </c>
      <c r="GF27" s="49">
        <f t="shared" si="23"/>
        <v>0</v>
      </c>
      <c r="GG27" s="43"/>
      <c r="GH27" s="42">
        <v>0</v>
      </c>
      <c r="GI27" s="42">
        <v>0</v>
      </c>
      <c r="GJ27" s="42"/>
      <c r="GK27" s="42"/>
      <c r="GL27" s="41">
        <f>C27+R27+GE27+DH27</f>
        <v>310623.83499999996</v>
      </c>
      <c r="GM27" s="41">
        <f>D27+S27+GF27+DI27</f>
        <v>180097.29416000002</v>
      </c>
      <c r="GN27" s="41">
        <f t="shared" si="11"/>
        <v>57.97922563154242</v>
      </c>
    </row>
    <row r="28" spans="1:196" ht="15">
      <c r="A28" s="45" t="s">
        <v>140</v>
      </c>
      <c r="B28" s="46" t="s">
        <v>98</v>
      </c>
      <c r="C28" s="41">
        <f t="shared" si="12"/>
        <v>64611</v>
      </c>
      <c r="D28" s="41">
        <f t="shared" si="13"/>
        <v>43547.949909999996</v>
      </c>
      <c r="E28" s="41">
        <f t="shared" si="5"/>
        <v>67.40021035117859</v>
      </c>
      <c r="F28" s="42"/>
      <c r="G28" s="42"/>
      <c r="H28" s="42"/>
      <c r="I28" s="47">
        <v>64611</v>
      </c>
      <c r="J28" s="47">
        <v>43547.949909999996</v>
      </c>
      <c r="K28" s="42">
        <f t="shared" si="14"/>
        <v>67.40021035117859</v>
      </c>
      <c r="L28" s="47"/>
      <c r="M28" s="47"/>
      <c r="N28" s="42"/>
      <c r="O28" s="42"/>
      <c r="P28" s="42"/>
      <c r="Q28" s="42"/>
      <c r="R28" s="41">
        <f t="shared" si="15"/>
        <v>96672.5078</v>
      </c>
      <c r="S28" s="41">
        <f t="shared" si="16"/>
        <v>39155.0718</v>
      </c>
      <c r="T28" s="41">
        <f t="shared" si="17"/>
        <v>40.50279928705852</v>
      </c>
      <c r="U28" s="42">
        <v>1951</v>
      </c>
      <c r="V28" s="42">
        <v>1951</v>
      </c>
      <c r="W28" s="42">
        <f t="shared" si="18"/>
        <v>99.99999999999999</v>
      </c>
      <c r="X28" s="42">
        <v>1538.4</v>
      </c>
      <c r="Y28" s="42">
        <v>1538.4</v>
      </c>
      <c r="Z28" s="42">
        <f t="shared" si="6"/>
        <v>100</v>
      </c>
      <c r="AA28" s="42">
        <v>50701.1</v>
      </c>
      <c r="AB28" s="42">
        <v>28179.7</v>
      </c>
      <c r="AC28" s="42">
        <f t="shared" si="7"/>
        <v>55.580056448479425</v>
      </c>
      <c r="AD28" s="42"/>
      <c r="AE28" s="42">
        <v>3646.098</v>
      </c>
      <c r="AF28" s="42"/>
      <c r="AG28" s="42">
        <v>2341.094</v>
      </c>
      <c r="AH28" s="42"/>
      <c r="AI28" s="42"/>
      <c r="AJ28" s="42">
        <v>2800</v>
      </c>
      <c r="AK28" s="42">
        <v>0</v>
      </c>
      <c r="AL28" s="42">
        <v>0</v>
      </c>
      <c r="AM28" s="42"/>
      <c r="AN28" s="42"/>
      <c r="AO28" s="42"/>
      <c r="AP28" s="42"/>
      <c r="AQ28" s="42"/>
      <c r="AR28" s="42"/>
      <c r="AS28" s="42">
        <v>325</v>
      </c>
      <c r="AT28" s="42">
        <v>0</v>
      </c>
      <c r="AU28" s="41">
        <f>AT28/AS28%</f>
        <v>0</v>
      </c>
      <c r="AV28" s="42"/>
      <c r="AW28" s="42">
        <v>5023.5</v>
      </c>
      <c r="AX28" s="42">
        <v>0</v>
      </c>
      <c r="AY28" s="48">
        <f>AX28/AW28%</f>
        <v>0</v>
      </c>
      <c r="AZ28" s="42">
        <v>0</v>
      </c>
      <c r="BA28" s="42">
        <v>0</v>
      </c>
      <c r="BB28" s="48"/>
      <c r="BC28" s="48">
        <v>0</v>
      </c>
      <c r="BD28" s="48">
        <v>3844.32</v>
      </c>
      <c r="BE28" s="48">
        <v>2646.3</v>
      </c>
      <c r="BF28" s="48">
        <f t="shared" si="8"/>
        <v>68.83662130103633</v>
      </c>
      <c r="BG28" s="42">
        <v>2543.7</v>
      </c>
      <c r="BH28" s="42">
        <v>1395.6</v>
      </c>
      <c r="BI28" s="42">
        <f t="shared" si="9"/>
        <v>54.86496049062389</v>
      </c>
      <c r="BJ28" s="42"/>
      <c r="BK28" s="42"/>
      <c r="BL28" s="41"/>
      <c r="BM28" s="42"/>
      <c r="BN28" s="42"/>
      <c r="BO28" s="42"/>
      <c r="BP28" s="42">
        <v>0</v>
      </c>
      <c r="BQ28" s="42"/>
      <c r="BR28" s="42"/>
      <c r="BS28" s="42">
        <v>1845.637</v>
      </c>
      <c r="BT28" s="42"/>
      <c r="BU28" s="42">
        <v>4275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>
        <v>1280.0718</v>
      </c>
      <c r="CF28" s="42">
        <v>1280.0718</v>
      </c>
      <c r="CG28" s="48">
        <f t="shared" si="19"/>
        <v>100</v>
      </c>
      <c r="CH28" s="42">
        <v>0</v>
      </c>
      <c r="CI28" s="42">
        <v>0</v>
      </c>
      <c r="CJ28" s="41"/>
      <c r="CK28" s="42"/>
      <c r="CL28" s="42">
        <v>0</v>
      </c>
      <c r="CM28" s="42"/>
      <c r="CN28" s="42"/>
      <c r="CO28" s="42"/>
      <c r="CP28" s="42">
        <v>400</v>
      </c>
      <c r="CQ28" s="42">
        <v>415.8</v>
      </c>
      <c r="CR28" s="42">
        <v>2164</v>
      </c>
      <c r="CS28" s="42">
        <v>2164</v>
      </c>
      <c r="CT28" s="42">
        <f t="shared" si="20"/>
        <v>100</v>
      </c>
      <c r="CU28" s="42"/>
      <c r="CV28" s="42"/>
      <c r="CW28" s="42"/>
      <c r="CX28" s="42"/>
      <c r="CY28" s="42"/>
      <c r="CZ28" s="42"/>
      <c r="DA28" s="42">
        <v>4593.355</v>
      </c>
      <c r="DB28" s="42"/>
      <c r="DC28" s="42"/>
      <c r="DD28" s="42"/>
      <c r="DE28" s="42">
        <v>6984.432</v>
      </c>
      <c r="DF28" s="42">
        <v>0</v>
      </c>
      <c r="DG28" s="48">
        <f t="shared" si="21"/>
        <v>0</v>
      </c>
      <c r="DH28" s="43">
        <f t="shared" si="24"/>
        <v>197607.2</v>
      </c>
      <c r="DI28" s="43">
        <f>DL28+DO28+DR28+DU28+DX28+EA28+EJ28+EM28+EP28+ES28+EV28+EY28+FB28+FE28+FH28+FK28+FN28+FQ28+FT28+FW28+FZ28+GC28</f>
        <v>137322.54008999997</v>
      </c>
      <c r="DJ28" s="41">
        <f t="shared" si="10"/>
        <v>69.49268047419322</v>
      </c>
      <c r="DK28" s="42">
        <v>2595</v>
      </c>
      <c r="DL28" s="42">
        <v>1297.8</v>
      </c>
      <c r="DM28" s="42">
        <v>50.01156069364162</v>
      </c>
      <c r="DN28" s="42">
        <v>227.5</v>
      </c>
      <c r="DO28" s="42">
        <v>113.46</v>
      </c>
      <c r="DP28" s="42">
        <v>49.87252747252747</v>
      </c>
      <c r="DQ28" s="42">
        <v>192.2</v>
      </c>
      <c r="DR28" s="42">
        <v>75.88973</v>
      </c>
      <c r="DS28" s="42">
        <v>39.48477107180021</v>
      </c>
      <c r="DT28" s="42">
        <v>108</v>
      </c>
      <c r="DU28" s="42">
        <v>108</v>
      </c>
      <c r="DV28" s="48">
        <v>100</v>
      </c>
      <c r="DW28" s="42">
        <v>85.6</v>
      </c>
      <c r="DX28" s="42">
        <v>85.6</v>
      </c>
      <c r="DY28" s="42">
        <v>100</v>
      </c>
      <c r="DZ28" s="42">
        <v>0</v>
      </c>
      <c r="EA28" s="42">
        <v>0</v>
      </c>
      <c r="EB28" s="48"/>
      <c r="EC28" s="42">
        <v>0.9</v>
      </c>
      <c r="ED28" s="42"/>
      <c r="EE28" s="48">
        <v>0</v>
      </c>
      <c r="EF28" s="42">
        <v>0</v>
      </c>
      <c r="EG28" s="42"/>
      <c r="EH28" s="48"/>
      <c r="EI28" s="42">
        <v>55558.6</v>
      </c>
      <c r="EJ28" s="42">
        <v>38367.822</v>
      </c>
      <c r="EK28" s="48">
        <v>69.05829520542274</v>
      </c>
      <c r="EL28" s="42">
        <v>587.6</v>
      </c>
      <c r="EM28" s="42">
        <v>447.2</v>
      </c>
      <c r="EN28" s="42">
        <v>76.10619469026548</v>
      </c>
      <c r="EO28" s="42">
        <v>114512.4</v>
      </c>
      <c r="EP28" s="42">
        <v>87264.347</v>
      </c>
      <c r="EQ28" s="48">
        <v>76.20515070856955</v>
      </c>
      <c r="ER28" s="42">
        <v>0</v>
      </c>
      <c r="ES28" s="42">
        <v>0</v>
      </c>
      <c r="ET28" s="48"/>
      <c r="EU28" s="42">
        <v>3980.7</v>
      </c>
      <c r="EV28" s="42">
        <v>1538.2</v>
      </c>
      <c r="EW28" s="48">
        <v>38.641444971989856</v>
      </c>
      <c r="EX28" s="42">
        <v>95.5</v>
      </c>
      <c r="EY28" s="42">
        <v>42.7</v>
      </c>
      <c r="EZ28" s="42">
        <v>44.712041884816756</v>
      </c>
      <c r="FA28" s="42">
        <v>15594.3</v>
      </c>
      <c r="FB28" s="42">
        <v>5973.71641</v>
      </c>
      <c r="FC28" s="42">
        <v>38.307050717249254</v>
      </c>
      <c r="FD28" s="42">
        <v>1908.2</v>
      </c>
      <c r="FE28" s="42">
        <v>963.653</v>
      </c>
      <c r="FF28" s="42">
        <v>50.50062886489886</v>
      </c>
      <c r="FG28" s="42">
        <v>0</v>
      </c>
      <c r="FH28" s="42">
        <v>0</v>
      </c>
      <c r="FI28" s="42"/>
      <c r="FJ28" s="42">
        <v>0</v>
      </c>
      <c r="FK28" s="42">
        <v>0</v>
      </c>
      <c r="FL28" s="48"/>
      <c r="FM28" s="42">
        <v>1640.5</v>
      </c>
      <c r="FN28" s="42">
        <v>820.25</v>
      </c>
      <c r="FO28" s="48">
        <v>50</v>
      </c>
      <c r="FP28" s="42">
        <v>35.1</v>
      </c>
      <c r="FQ28" s="42">
        <v>22.86</v>
      </c>
      <c r="FR28" s="48">
        <v>65.12820512820512</v>
      </c>
      <c r="FS28" s="42">
        <v>1</v>
      </c>
      <c r="FT28" s="42">
        <v>0.5</v>
      </c>
      <c r="FU28" s="42">
        <v>50</v>
      </c>
      <c r="FV28" s="42"/>
      <c r="FW28" s="42"/>
      <c r="FX28" s="42"/>
      <c r="FY28" s="42">
        <v>0</v>
      </c>
      <c r="FZ28" s="42">
        <v>0</v>
      </c>
      <c r="GA28" s="42"/>
      <c r="GB28" s="42">
        <v>484.1</v>
      </c>
      <c r="GC28" s="42">
        <v>200.54195</v>
      </c>
      <c r="GD28" s="42">
        <v>41.425728155339804</v>
      </c>
      <c r="GE28" s="49">
        <f t="shared" si="22"/>
        <v>0</v>
      </c>
      <c r="GF28" s="49">
        <f t="shared" si="23"/>
        <v>0</v>
      </c>
      <c r="GG28" s="43"/>
      <c r="GH28" s="42">
        <v>0</v>
      </c>
      <c r="GI28" s="42">
        <v>0</v>
      </c>
      <c r="GJ28" s="42"/>
      <c r="GK28" s="42"/>
      <c r="GL28" s="41">
        <f>C28+R28+GE28+DH28</f>
        <v>358890.70780000003</v>
      </c>
      <c r="GM28" s="41">
        <f>D28+S28+GF28+DI28</f>
        <v>220025.56179999997</v>
      </c>
      <c r="GN28" s="41">
        <f t="shared" si="11"/>
        <v>61.30712136537517</v>
      </c>
    </row>
    <row r="29" spans="1:196" ht="15">
      <c r="A29" s="45" t="s">
        <v>141</v>
      </c>
      <c r="B29" s="46" t="s">
        <v>99</v>
      </c>
      <c r="C29" s="41">
        <f t="shared" si="12"/>
        <v>82347</v>
      </c>
      <c r="D29" s="41">
        <f t="shared" si="13"/>
        <v>42935.34667</v>
      </c>
      <c r="E29" s="41">
        <f t="shared" si="5"/>
        <v>52.13953959464218</v>
      </c>
      <c r="F29" s="42"/>
      <c r="G29" s="42"/>
      <c r="H29" s="42"/>
      <c r="I29" s="47">
        <v>82347</v>
      </c>
      <c r="J29" s="47">
        <v>42935.34667</v>
      </c>
      <c r="K29" s="42">
        <f t="shared" si="14"/>
        <v>52.13953959464218</v>
      </c>
      <c r="L29" s="47"/>
      <c r="M29" s="47"/>
      <c r="N29" s="42"/>
      <c r="O29" s="42"/>
      <c r="P29" s="42"/>
      <c r="Q29" s="42"/>
      <c r="R29" s="41">
        <f t="shared" si="15"/>
        <v>121429.49700000002</v>
      </c>
      <c r="S29" s="41">
        <f t="shared" si="16"/>
        <v>62058.259999999995</v>
      </c>
      <c r="T29" s="41">
        <f t="shared" si="17"/>
        <v>51.106412801825236</v>
      </c>
      <c r="U29" s="42">
        <v>1484</v>
      </c>
      <c r="V29" s="42">
        <v>1484</v>
      </c>
      <c r="W29" s="42">
        <f t="shared" si="18"/>
        <v>100</v>
      </c>
      <c r="X29" s="42">
        <v>35850.3</v>
      </c>
      <c r="Y29" s="42">
        <v>24254.1</v>
      </c>
      <c r="Z29" s="42">
        <f t="shared" si="6"/>
        <v>67.65382716462622</v>
      </c>
      <c r="AA29" s="42">
        <v>49582.2</v>
      </c>
      <c r="AB29" s="42">
        <v>27071.44</v>
      </c>
      <c r="AC29" s="42">
        <f t="shared" si="7"/>
        <v>54.599110164534856</v>
      </c>
      <c r="AD29" s="42"/>
      <c r="AE29" s="42">
        <v>5568.338000000001</v>
      </c>
      <c r="AF29" s="42"/>
      <c r="AG29" s="42">
        <v>2282.777</v>
      </c>
      <c r="AH29" s="42"/>
      <c r="AI29" s="42"/>
      <c r="AJ29" s="42">
        <v>0</v>
      </c>
      <c r="AK29" s="42">
        <v>0</v>
      </c>
      <c r="AL29" s="42">
        <v>0</v>
      </c>
      <c r="AM29" s="42"/>
      <c r="AN29" s="42"/>
      <c r="AO29" s="42"/>
      <c r="AP29" s="42"/>
      <c r="AQ29" s="42"/>
      <c r="AR29" s="42"/>
      <c r="AS29" s="42">
        <v>0</v>
      </c>
      <c r="AT29" s="42">
        <v>0</v>
      </c>
      <c r="AU29" s="41"/>
      <c r="AV29" s="42"/>
      <c r="AW29" s="42">
        <v>0</v>
      </c>
      <c r="AX29" s="42">
        <v>0</v>
      </c>
      <c r="AY29" s="48"/>
      <c r="AZ29" s="42">
        <v>0</v>
      </c>
      <c r="BA29" s="42">
        <v>0</v>
      </c>
      <c r="BB29" s="48"/>
      <c r="BC29" s="48">
        <v>0</v>
      </c>
      <c r="BD29" s="48">
        <v>3575.88</v>
      </c>
      <c r="BE29" s="48">
        <v>2778.72</v>
      </c>
      <c r="BF29" s="48">
        <f t="shared" si="8"/>
        <v>77.70730561428235</v>
      </c>
      <c r="BG29" s="42">
        <v>1386</v>
      </c>
      <c r="BH29" s="42">
        <v>840</v>
      </c>
      <c r="BI29" s="42">
        <f t="shared" si="9"/>
        <v>60.60606060606061</v>
      </c>
      <c r="BJ29" s="42"/>
      <c r="BK29" s="42"/>
      <c r="BL29" s="41"/>
      <c r="BM29" s="42"/>
      <c r="BN29" s="42"/>
      <c r="BO29" s="42"/>
      <c r="BP29" s="42">
        <v>0</v>
      </c>
      <c r="BQ29" s="42"/>
      <c r="BR29" s="42"/>
      <c r="BS29" s="42">
        <v>1845.637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>
        <v>0</v>
      </c>
      <c r="CF29" s="42">
        <v>0</v>
      </c>
      <c r="CG29" s="48"/>
      <c r="CH29" s="42">
        <v>0</v>
      </c>
      <c r="CI29" s="42">
        <v>0</v>
      </c>
      <c r="CJ29" s="41"/>
      <c r="CK29" s="42"/>
      <c r="CL29" s="42">
        <v>300</v>
      </c>
      <c r="CM29" s="42"/>
      <c r="CN29" s="42"/>
      <c r="CO29" s="42"/>
      <c r="CP29" s="42">
        <v>150</v>
      </c>
      <c r="CQ29" s="42">
        <v>0</v>
      </c>
      <c r="CR29" s="42">
        <v>5513</v>
      </c>
      <c r="CS29" s="42">
        <v>5513</v>
      </c>
      <c r="CT29" s="42">
        <f t="shared" si="20"/>
        <v>100</v>
      </c>
      <c r="CU29" s="42"/>
      <c r="CV29" s="42"/>
      <c r="CW29" s="42"/>
      <c r="CX29" s="42"/>
      <c r="CY29" s="42"/>
      <c r="CZ29" s="42"/>
      <c r="DA29" s="42">
        <v>5891.365</v>
      </c>
      <c r="DB29" s="42"/>
      <c r="DC29" s="42"/>
      <c r="DD29" s="42"/>
      <c r="DE29" s="42">
        <v>8000</v>
      </c>
      <c r="DF29" s="42">
        <v>117</v>
      </c>
      <c r="DG29" s="48">
        <f t="shared" si="21"/>
        <v>1.4625</v>
      </c>
      <c r="DH29" s="43">
        <f t="shared" si="24"/>
        <v>255419.80099999995</v>
      </c>
      <c r="DI29" s="43">
        <f>DL29+DO29+DR29+DU29+DX29+EA29+EJ29+EM29+EP29+ES29+EV29+EY29+FB29+FE29+FH29+FK29+FN29+FQ29+FT29+FW29+FZ29+GC29</f>
        <v>155938.95895</v>
      </c>
      <c r="DJ29" s="41">
        <f t="shared" si="10"/>
        <v>61.05202429078708</v>
      </c>
      <c r="DK29" s="42">
        <v>3011</v>
      </c>
      <c r="DL29" s="42">
        <v>1505.4</v>
      </c>
      <c r="DM29" s="42">
        <v>49.9966788442378</v>
      </c>
      <c r="DN29" s="42">
        <v>227.5</v>
      </c>
      <c r="DO29" s="42">
        <v>113.46</v>
      </c>
      <c r="DP29" s="42">
        <v>49.87252747252747</v>
      </c>
      <c r="DQ29" s="42">
        <v>373.9</v>
      </c>
      <c r="DR29" s="42">
        <v>205.825</v>
      </c>
      <c r="DS29" s="42">
        <v>55.0481412142284</v>
      </c>
      <c r="DT29" s="42">
        <v>129.1</v>
      </c>
      <c r="DU29" s="42">
        <v>129.1</v>
      </c>
      <c r="DV29" s="48">
        <v>100</v>
      </c>
      <c r="DW29" s="42">
        <v>85.6</v>
      </c>
      <c r="DX29" s="42">
        <v>85.6</v>
      </c>
      <c r="DY29" s="42">
        <v>100</v>
      </c>
      <c r="DZ29" s="42">
        <v>359.601</v>
      </c>
      <c r="EA29" s="42">
        <v>359.601</v>
      </c>
      <c r="EB29" s="48">
        <v>100</v>
      </c>
      <c r="EC29" s="42">
        <v>0</v>
      </c>
      <c r="ED29" s="42"/>
      <c r="EE29" s="48"/>
      <c r="EF29" s="42">
        <v>0.3</v>
      </c>
      <c r="EG29" s="42"/>
      <c r="EH29" s="48">
        <v>0</v>
      </c>
      <c r="EI29" s="42">
        <v>43124.6</v>
      </c>
      <c r="EJ29" s="42">
        <v>26618.579</v>
      </c>
      <c r="EK29" s="48">
        <v>61.724813679431236</v>
      </c>
      <c r="EL29" s="42">
        <v>767.3</v>
      </c>
      <c r="EM29" s="42">
        <v>350.4</v>
      </c>
      <c r="EN29" s="42">
        <v>45.66662322429298</v>
      </c>
      <c r="EO29" s="42">
        <v>187543.4</v>
      </c>
      <c r="EP29" s="42">
        <v>117737.598</v>
      </c>
      <c r="EQ29" s="48">
        <v>62.7788543878377</v>
      </c>
      <c r="ER29" s="42">
        <v>0</v>
      </c>
      <c r="ES29" s="42">
        <v>0</v>
      </c>
      <c r="ET29" s="48"/>
      <c r="EU29" s="42">
        <v>4569.8</v>
      </c>
      <c r="EV29" s="42">
        <v>1745.7</v>
      </c>
      <c r="EW29" s="48">
        <v>38.20079653376516</v>
      </c>
      <c r="EX29" s="42">
        <v>95.5</v>
      </c>
      <c r="EY29" s="42">
        <v>42.7</v>
      </c>
      <c r="EZ29" s="42">
        <v>44.712041884816756</v>
      </c>
      <c r="FA29" s="42">
        <v>11790.4</v>
      </c>
      <c r="FB29" s="42">
        <v>5322.906</v>
      </c>
      <c r="FC29" s="42">
        <v>45.14610191342109</v>
      </c>
      <c r="FD29" s="42">
        <v>1635.6</v>
      </c>
      <c r="FE29" s="42">
        <v>833.52</v>
      </c>
      <c r="FF29" s="42">
        <v>50.96111518708731</v>
      </c>
      <c r="FG29" s="42">
        <v>0</v>
      </c>
      <c r="FH29" s="42">
        <v>0</v>
      </c>
      <c r="FI29" s="42"/>
      <c r="FJ29" s="42">
        <v>0</v>
      </c>
      <c r="FK29" s="42">
        <v>0</v>
      </c>
      <c r="FL29" s="48"/>
      <c r="FM29" s="42">
        <v>1193.7</v>
      </c>
      <c r="FN29" s="42">
        <v>596.85</v>
      </c>
      <c r="FO29" s="48">
        <v>50</v>
      </c>
      <c r="FP29" s="42">
        <v>36.8</v>
      </c>
      <c r="FQ29" s="42">
        <v>0</v>
      </c>
      <c r="FR29" s="48">
        <v>0</v>
      </c>
      <c r="FS29" s="42">
        <v>9.3</v>
      </c>
      <c r="FT29" s="42">
        <v>4.6</v>
      </c>
      <c r="FU29" s="42">
        <v>49.46236559139784</v>
      </c>
      <c r="FV29" s="42"/>
      <c r="FW29" s="42"/>
      <c r="FX29" s="42"/>
      <c r="FY29" s="42">
        <v>0</v>
      </c>
      <c r="FZ29" s="42">
        <v>0</v>
      </c>
      <c r="GA29" s="42"/>
      <c r="GB29" s="42">
        <v>466.4</v>
      </c>
      <c r="GC29" s="42">
        <v>287.11995</v>
      </c>
      <c r="GD29" s="42">
        <v>61.56088121783877</v>
      </c>
      <c r="GE29" s="49">
        <f t="shared" si="22"/>
        <v>0</v>
      </c>
      <c r="GF29" s="49">
        <f t="shared" si="23"/>
        <v>0</v>
      </c>
      <c r="GG29" s="43"/>
      <c r="GH29" s="42">
        <v>0</v>
      </c>
      <c r="GI29" s="42">
        <v>0</v>
      </c>
      <c r="GJ29" s="42"/>
      <c r="GK29" s="42"/>
      <c r="GL29" s="41">
        <f>C29+R29+GE29+DH29</f>
        <v>459196.29799999995</v>
      </c>
      <c r="GM29" s="41">
        <f>D29+S29+GF29+DI29</f>
        <v>260932.56562</v>
      </c>
      <c r="GN29" s="41">
        <f t="shared" si="11"/>
        <v>56.82375201117149</v>
      </c>
    </row>
    <row r="30" spans="1:196" ht="15">
      <c r="A30" s="45" t="s">
        <v>142</v>
      </c>
      <c r="B30" s="46" t="s">
        <v>100</v>
      </c>
      <c r="C30" s="41">
        <f t="shared" si="12"/>
        <v>107856</v>
      </c>
      <c r="D30" s="41">
        <f t="shared" si="13"/>
        <v>67768.13712999999</v>
      </c>
      <c r="E30" s="41">
        <f t="shared" si="5"/>
        <v>62.83205118862186</v>
      </c>
      <c r="F30" s="42"/>
      <c r="G30" s="42"/>
      <c r="H30" s="42"/>
      <c r="I30" s="47">
        <v>107256</v>
      </c>
      <c r="J30" s="47">
        <v>67768.13712999999</v>
      </c>
      <c r="K30" s="42">
        <f t="shared" si="14"/>
        <v>63.1835395036175</v>
      </c>
      <c r="L30" s="47">
        <v>600</v>
      </c>
      <c r="M30" s="47"/>
      <c r="N30" s="42">
        <f t="shared" si="0"/>
        <v>0</v>
      </c>
      <c r="O30" s="42"/>
      <c r="P30" s="42"/>
      <c r="Q30" s="42"/>
      <c r="R30" s="41">
        <f t="shared" si="15"/>
        <v>147760.67642</v>
      </c>
      <c r="S30" s="41">
        <f t="shared" si="16"/>
        <v>75825.05062000001</v>
      </c>
      <c r="T30" s="41">
        <f t="shared" si="17"/>
        <v>51.3161231100975</v>
      </c>
      <c r="U30" s="42">
        <v>1963</v>
      </c>
      <c r="V30" s="42">
        <v>1963</v>
      </c>
      <c r="W30" s="42">
        <f t="shared" si="18"/>
        <v>100</v>
      </c>
      <c r="X30" s="42">
        <v>8758.7</v>
      </c>
      <c r="Y30" s="42">
        <v>7664.952</v>
      </c>
      <c r="Z30" s="42">
        <f t="shared" si="6"/>
        <v>87.51243906059118</v>
      </c>
      <c r="AA30" s="42">
        <v>97460.1</v>
      </c>
      <c r="AB30" s="42">
        <v>51642.3</v>
      </c>
      <c r="AC30" s="42">
        <f t="shared" si="7"/>
        <v>52.98814591817574</v>
      </c>
      <c r="AD30" s="42"/>
      <c r="AE30" s="42">
        <v>217.167</v>
      </c>
      <c r="AF30" s="42"/>
      <c r="AG30" s="42">
        <v>1808.06</v>
      </c>
      <c r="AH30" s="42"/>
      <c r="AI30" s="42"/>
      <c r="AJ30" s="42">
        <v>0</v>
      </c>
      <c r="AK30" s="42">
        <v>0</v>
      </c>
      <c r="AL30" s="42">
        <v>0</v>
      </c>
      <c r="AM30" s="42"/>
      <c r="AN30" s="42"/>
      <c r="AO30" s="42"/>
      <c r="AP30" s="42"/>
      <c r="AQ30" s="42"/>
      <c r="AR30" s="42"/>
      <c r="AS30" s="42">
        <v>1152.0868</v>
      </c>
      <c r="AT30" s="42">
        <v>0</v>
      </c>
      <c r="AU30" s="41">
        <f>AT30/AS30%</f>
        <v>0</v>
      </c>
      <c r="AV30" s="42"/>
      <c r="AW30" s="42">
        <v>5371.6</v>
      </c>
      <c r="AX30" s="42">
        <v>0</v>
      </c>
      <c r="AY30" s="48">
        <f>AX30/AW30%</f>
        <v>0</v>
      </c>
      <c r="AZ30" s="42">
        <v>0</v>
      </c>
      <c r="BA30" s="42">
        <v>0</v>
      </c>
      <c r="BB30" s="48"/>
      <c r="BC30" s="48">
        <v>0</v>
      </c>
      <c r="BD30" s="48">
        <v>2619.24</v>
      </c>
      <c r="BE30" s="48">
        <v>2154.84</v>
      </c>
      <c r="BF30" s="48">
        <f t="shared" si="8"/>
        <v>82.26966600998763</v>
      </c>
      <c r="BG30" s="42">
        <v>1451.9</v>
      </c>
      <c r="BH30" s="42">
        <v>947.9</v>
      </c>
      <c r="BI30" s="42">
        <f t="shared" si="9"/>
        <v>65.28686548660376</v>
      </c>
      <c r="BJ30" s="42"/>
      <c r="BK30" s="42"/>
      <c r="BL30" s="41"/>
      <c r="BM30" s="42"/>
      <c r="BN30" s="42"/>
      <c r="BO30" s="42"/>
      <c r="BP30" s="42">
        <v>1517.352</v>
      </c>
      <c r="BQ30" s="42">
        <v>864.43</v>
      </c>
      <c r="BR30" s="42">
        <f>BQ30/BP30%</f>
        <v>56.96964184974876</v>
      </c>
      <c r="BS30" s="42">
        <v>0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>
        <v>2004.6286200000002</v>
      </c>
      <c r="CF30" s="42">
        <v>2004.6286200000002</v>
      </c>
      <c r="CG30" s="48">
        <f t="shared" si="19"/>
        <v>100</v>
      </c>
      <c r="CH30" s="42">
        <v>0</v>
      </c>
      <c r="CI30" s="42">
        <v>0</v>
      </c>
      <c r="CJ30" s="41"/>
      <c r="CK30" s="42"/>
      <c r="CL30" s="42">
        <v>0</v>
      </c>
      <c r="CM30" s="42"/>
      <c r="CN30" s="42"/>
      <c r="CO30" s="42"/>
      <c r="CP30" s="42">
        <v>280</v>
      </c>
      <c r="CQ30" s="42">
        <v>289.324</v>
      </c>
      <c r="CR30" s="42">
        <v>8583</v>
      </c>
      <c r="CS30" s="42">
        <v>8583</v>
      </c>
      <c r="CT30" s="42">
        <f t="shared" si="20"/>
        <v>100</v>
      </c>
      <c r="CU30" s="42"/>
      <c r="CV30" s="42"/>
      <c r="CW30" s="42"/>
      <c r="CX30" s="42"/>
      <c r="CY30" s="42"/>
      <c r="CZ30" s="42"/>
      <c r="DA30" s="42">
        <v>6284.518</v>
      </c>
      <c r="DB30" s="42"/>
      <c r="DC30" s="42"/>
      <c r="DD30" s="42"/>
      <c r="DE30" s="42">
        <v>8000</v>
      </c>
      <c r="DF30" s="42">
        <v>0</v>
      </c>
      <c r="DG30" s="48">
        <f t="shared" si="21"/>
        <v>0</v>
      </c>
      <c r="DH30" s="43">
        <f t="shared" si="24"/>
        <v>277587.09943999996</v>
      </c>
      <c r="DI30" s="43">
        <f>DL30+DO30+DR30+DU30+DX30+EA30+EJ30+EM30+EP30+ES30+EV30+EY30+FB30+FE30+FH30+FK30+FN30+FQ30+FT30+FW30+FZ30+GC30</f>
        <v>181862.12572999997</v>
      </c>
      <c r="DJ30" s="41">
        <f t="shared" si="10"/>
        <v>65.51533774331944</v>
      </c>
      <c r="DK30" s="42">
        <v>3234</v>
      </c>
      <c r="DL30" s="42">
        <v>1617</v>
      </c>
      <c r="DM30" s="42">
        <v>49.99999999999999</v>
      </c>
      <c r="DN30" s="42">
        <v>245</v>
      </c>
      <c r="DO30" s="42">
        <v>122.42</v>
      </c>
      <c r="DP30" s="42">
        <v>49.967346938775506</v>
      </c>
      <c r="DQ30" s="42">
        <v>384.3</v>
      </c>
      <c r="DR30" s="42">
        <v>177.56202</v>
      </c>
      <c r="DS30" s="42">
        <v>46.20401249024199</v>
      </c>
      <c r="DT30" s="42">
        <v>88.3</v>
      </c>
      <c r="DU30" s="42">
        <v>88.3</v>
      </c>
      <c r="DV30" s="48">
        <v>100</v>
      </c>
      <c r="DW30" s="42">
        <v>85.6</v>
      </c>
      <c r="DX30" s="42">
        <v>85.6</v>
      </c>
      <c r="DY30" s="42">
        <v>100</v>
      </c>
      <c r="DZ30" s="42">
        <v>366.19944</v>
      </c>
      <c r="EA30" s="42">
        <v>366.19944</v>
      </c>
      <c r="EB30" s="48">
        <v>100</v>
      </c>
      <c r="EC30" s="42">
        <v>0</v>
      </c>
      <c r="ED30" s="42"/>
      <c r="EE30" s="48"/>
      <c r="EF30" s="42">
        <v>0.2</v>
      </c>
      <c r="EG30" s="42"/>
      <c r="EH30" s="48">
        <v>0</v>
      </c>
      <c r="EI30" s="42">
        <v>72422.7</v>
      </c>
      <c r="EJ30" s="42">
        <v>46880.434</v>
      </c>
      <c r="EK30" s="48">
        <v>64.73168495513147</v>
      </c>
      <c r="EL30" s="42">
        <v>1713.2</v>
      </c>
      <c r="EM30" s="42">
        <v>561.4</v>
      </c>
      <c r="EN30" s="42">
        <v>32.76908708848937</v>
      </c>
      <c r="EO30" s="42">
        <v>177555.6</v>
      </c>
      <c r="EP30" s="42">
        <v>122388.523</v>
      </c>
      <c r="EQ30" s="48">
        <v>68.92968906641075</v>
      </c>
      <c r="ER30" s="42">
        <v>258.7</v>
      </c>
      <c r="ES30" s="42">
        <v>132.27</v>
      </c>
      <c r="ET30" s="48">
        <v>51.12872052570546</v>
      </c>
      <c r="EU30" s="42">
        <v>4050.4</v>
      </c>
      <c r="EV30" s="42">
        <v>1546.4</v>
      </c>
      <c r="EW30" s="48">
        <v>38.17894528935414</v>
      </c>
      <c r="EX30" s="42">
        <v>95.5</v>
      </c>
      <c r="EY30" s="42">
        <v>42.7</v>
      </c>
      <c r="EZ30" s="42">
        <v>44.712041884816756</v>
      </c>
      <c r="FA30" s="42">
        <v>12826.2</v>
      </c>
      <c r="FB30" s="42">
        <v>5698.84532</v>
      </c>
      <c r="FC30" s="42">
        <v>44.431283778515855</v>
      </c>
      <c r="FD30" s="42">
        <v>2180.8</v>
      </c>
      <c r="FE30" s="42">
        <v>1125.3</v>
      </c>
      <c r="FF30" s="42">
        <v>51.60033015407189</v>
      </c>
      <c r="FG30" s="42">
        <v>0</v>
      </c>
      <c r="FH30" s="42">
        <v>0</v>
      </c>
      <c r="FI30" s="42"/>
      <c r="FJ30" s="42">
        <v>0</v>
      </c>
      <c r="FK30" s="42">
        <v>0</v>
      </c>
      <c r="FL30" s="48"/>
      <c r="FM30" s="42">
        <v>1314.6</v>
      </c>
      <c r="FN30" s="42">
        <v>657.3</v>
      </c>
      <c r="FO30" s="48">
        <v>50</v>
      </c>
      <c r="FP30" s="42">
        <v>40.1</v>
      </c>
      <c r="FQ30" s="42">
        <v>40.1</v>
      </c>
      <c r="FR30" s="48">
        <v>100</v>
      </c>
      <c r="FS30" s="42">
        <v>2.5</v>
      </c>
      <c r="FT30" s="42">
        <v>1.24</v>
      </c>
      <c r="FU30" s="42">
        <v>49.599999999999994</v>
      </c>
      <c r="FV30" s="42"/>
      <c r="FW30" s="42"/>
      <c r="FX30" s="42"/>
      <c r="FY30" s="42">
        <v>217.5</v>
      </c>
      <c r="FZ30" s="42">
        <v>43.445</v>
      </c>
      <c r="GA30" s="42">
        <v>19.974712643678163</v>
      </c>
      <c r="GB30" s="42">
        <v>505.7</v>
      </c>
      <c r="GC30" s="42">
        <v>287.08695</v>
      </c>
      <c r="GD30" s="42">
        <v>56.77020961044098</v>
      </c>
      <c r="GE30" s="49">
        <f t="shared" si="22"/>
        <v>0</v>
      </c>
      <c r="GF30" s="49">
        <f t="shared" si="23"/>
        <v>0</v>
      </c>
      <c r="GG30" s="43"/>
      <c r="GH30" s="42">
        <v>0</v>
      </c>
      <c r="GI30" s="42">
        <v>0</v>
      </c>
      <c r="GJ30" s="42"/>
      <c r="GK30" s="42"/>
      <c r="GL30" s="41">
        <f>C30+R30+GE30+DH30</f>
        <v>533203.7758599999</v>
      </c>
      <c r="GM30" s="41">
        <f>D30+S30+GF30+DI30</f>
        <v>325455.31347999995</v>
      </c>
      <c r="GN30" s="41">
        <f t="shared" si="11"/>
        <v>61.03769857125932</v>
      </c>
    </row>
    <row r="31" spans="1:196" ht="15">
      <c r="A31" s="45" t="s">
        <v>143</v>
      </c>
      <c r="B31" s="46" t="s">
        <v>101</v>
      </c>
      <c r="C31" s="41">
        <f t="shared" si="12"/>
        <v>43590</v>
      </c>
      <c r="D31" s="41">
        <f t="shared" si="13"/>
        <v>21795</v>
      </c>
      <c r="E31" s="41">
        <f t="shared" si="5"/>
        <v>50</v>
      </c>
      <c r="F31" s="42"/>
      <c r="G31" s="42"/>
      <c r="H31" s="42"/>
      <c r="I31" s="47">
        <v>43590</v>
      </c>
      <c r="J31" s="47">
        <v>21795</v>
      </c>
      <c r="K31" s="42">
        <f t="shared" si="14"/>
        <v>50</v>
      </c>
      <c r="L31" s="47"/>
      <c r="M31" s="47"/>
      <c r="N31" s="42"/>
      <c r="O31" s="42"/>
      <c r="P31" s="42"/>
      <c r="Q31" s="42"/>
      <c r="R31" s="41">
        <f t="shared" si="15"/>
        <v>20194.317</v>
      </c>
      <c r="S31" s="41">
        <f t="shared" si="16"/>
        <v>7428.92436</v>
      </c>
      <c r="T31" s="41">
        <f t="shared" si="17"/>
        <v>36.787202855139896</v>
      </c>
      <c r="U31" s="42">
        <v>106.1</v>
      </c>
      <c r="V31" s="42">
        <v>45.90936</v>
      </c>
      <c r="W31" s="42">
        <f t="shared" si="18"/>
        <v>43.26989632422244</v>
      </c>
      <c r="X31" s="42">
        <v>0</v>
      </c>
      <c r="Y31" s="42">
        <v>0</v>
      </c>
      <c r="Z31" s="42"/>
      <c r="AA31" s="42">
        <v>11570.8</v>
      </c>
      <c r="AB31" s="42">
        <v>6168.935</v>
      </c>
      <c r="AC31" s="42">
        <f t="shared" si="7"/>
        <v>53.31468005669444</v>
      </c>
      <c r="AD31" s="42"/>
      <c r="AE31" s="42">
        <v>147.9</v>
      </c>
      <c r="AF31" s="42"/>
      <c r="AG31" s="42">
        <v>0</v>
      </c>
      <c r="AH31" s="42"/>
      <c r="AI31" s="42"/>
      <c r="AJ31" s="42">
        <v>0</v>
      </c>
      <c r="AK31" s="42">
        <v>0</v>
      </c>
      <c r="AL31" s="42">
        <v>329.8</v>
      </c>
      <c r="AM31" s="42"/>
      <c r="AN31" s="42"/>
      <c r="AO31" s="42"/>
      <c r="AP31" s="42"/>
      <c r="AQ31" s="42"/>
      <c r="AR31" s="42"/>
      <c r="AS31" s="42">
        <v>0</v>
      </c>
      <c r="AT31" s="42">
        <v>0</v>
      </c>
      <c r="AU31" s="41"/>
      <c r="AV31" s="42"/>
      <c r="AW31" s="42">
        <v>0</v>
      </c>
      <c r="AX31" s="42">
        <v>0</v>
      </c>
      <c r="AY31" s="48"/>
      <c r="AZ31" s="42">
        <v>0</v>
      </c>
      <c r="BA31" s="42">
        <v>0</v>
      </c>
      <c r="BB31" s="48"/>
      <c r="BC31" s="48">
        <v>0</v>
      </c>
      <c r="BD31" s="48">
        <v>94.08</v>
      </c>
      <c r="BE31" s="48">
        <v>94.08</v>
      </c>
      <c r="BF31" s="48">
        <f t="shared" si="8"/>
        <v>100</v>
      </c>
      <c r="BG31" s="42">
        <v>0</v>
      </c>
      <c r="BH31" s="42">
        <v>0</v>
      </c>
      <c r="BI31" s="42"/>
      <c r="BJ31" s="42"/>
      <c r="BK31" s="42"/>
      <c r="BL31" s="41"/>
      <c r="BM31" s="42"/>
      <c r="BN31" s="42"/>
      <c r="BO31" s="42"/>
      <c r="BP31" s="42">
        <v>0</v>
      </c>
      <c r="BQ31" s="42"/>
      <c r="BR31" s="42"/>
      <c r="BS31" s="42">
        <v>1845.637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>
        <v>0</v>
      </c>
      <c r="CF31" s="42">
        <v>0</v>
      </c>
      <c r="CG31" s="48"/>
      <c r="CH31" s="42">
        <v>0</v>
      </c>
      <c r="CI31" s="42">
        <v>0</v>
      </c>
      <c r="CJ31" s="41"/>
      <c r="CK31" s="42"/>
      <c r="CL31" s="42">
        <v>0</v>
      </c>
      <c r="CM31" s="42"/>
      <c r="CN31" s="42"/>
      <c r="CO31" s="42"/>
      <c r="CP31" s="42">
        <v>180</v>
      </c>
      <c r="CQ31" s="42">
        <v>0</v>
      </c>
      <c r="CR31" s="42">
        <v>1120</v>
      </c>
      <c r="CS31" s="42">
        <v>1120</v>
      </c>
      <c r="CT31" s="42">
        <f t="shared" si="20"/>
        <v>100</v>
      </c>
      <c r="CU31" s="42"/>
      <c r="CV31" s="42"/>
      <c r="CW31" s="42"/>
      <c r="CX31" s="42"/>
      <c r="CY31" s="42"/>
      <c r="CZ31" s="42"/>
      <c r="DA31" s="42">
        <v>0</v>
      </c>
      <c r="DB31" s="42"/>
      <c r="DC31" s="42"/>
      <c r="DD31" s="42"/>
      <c r="DE31" s="42">
        <v>4800</v>
      </c>
      <c r="DF31" s="42">
        <v>0</v>
      </c>
      <c r="DG31" s="48">
        <f t="shared" si="21"/>
        <v>0</v>
      </c>
      <c r="DH31" s="43">
        <f t="shared" si="24"/>
        <v>22288.9</v>
      </c>
      <c r="DI31" s="43">
        <f>DL31+DO31+DR31+DU31+DX31+EA31+EJ31+EM31+EP31+ES31+EV31+EY31+FB31+FE31+FH31+FK31+FN31+FQ31+FT31+FW31+FZ31+GC31</f>
        <v>13031.15695</v>
      </c>
      <c r="DJ31" s="41">
        <f t="shared" si="10"/>
        <v>58.46478269452508</v>
      </c>
      <c r="DK31" s="42">
        <v>171</v>
      </c>
      <c r="DL31" s="42">
        <v>85.8</v>
      </c>
      <c r="DM31" s="42">
        <v>50.175438596491226</v>
      </c>
      <c r="DN31" s="42">
        <v>35</v>
      </c>
      <c r="DO31" s="42">
        <v>17.42</v>
      </c>
      <c r="DP31" s="42">
        <v>49.77142857142858</v>
      </c>
      <c r="DQ31" s="42">
        <v>85.7</v>
      </c>
      <c r="DR31" s="42">
        <v>61.42</v>
      </c>
      <c r="DS31" s="42">
        <v>71.66861143523921</v>
      </c>
      <c r="DT31" s="42">
        <v>0</v>
      </c>
      <c r="DU31" s="42">
        <v>0</v>
      </c>
      <c r="DV31" s="48"/>
      <c r="DW31" s="42">
        <v>0</v>
      </c>
      <c r="DX31" s="42">
        <v>0</v>
      </c>
      <c r="DY31" s="42"/>
      <c r="DZ31" s="42">
        <v>0</v>
      </c>
      <c r="EA31" s="42">
        <v>0</v>
      </c>
      <c r="EB31" s="48"/>
      <c r="EC31" s="42">
        <v>0</v>
      </c>
      <c r="ED31" s="42"/>
      <c r="EE31" s="48"/>
      <c r="EF31" s="42">
        <v>0</v>
      </c>
      <c r="EG31" s="42"/>
      <c r="EH31" s="48"/>
      <c r="EI31" s="42">
        <v>8664.2</v>
      </c>
      <c r="EJ31" s="42">
        <v>4064.653</v>
      </c>
      <c r="EK31" s="48">
        <v>46.913194524595454</v>
      </c>
      <c r="EL31" s="42">
        <v>206.4</v>
      </c>
      <c r="EM31" s="42">
        <v>52.5</v>
      </c>
      <c r="EN31" s="42">
        <v>25.436046511627907</v>
      </c>
      <c r="EO31" s="42">
        <v>10751.8</v>
      </c>
      <c r="EP31" s="42">
        <v>8016.573</v>
      </c>
      <c r="EQ31" s="48">
        <v>74.5602875797541</v>
      </c>
      <c r="ER31" s="42">
        <v>0</v>
      </c>
      <c r="ES31" s="42">
        <v>0</v>
      </c>
      <c r="ET31" s="48"/>
      <c r="EU31" s="42">
        <v>383.7</v>
      </c>
      <c r="EV31" s="42">
        <v>132.8</v>
      </c>
      <c r="EW31" s="48">
        <v>34.610372686995056</v>
      </c>
      <c r="EX31" s="42">
        <v>31.8</v>
      </c>
      <c r="EY31" s="42">
        <v>16.2</v>
      </c>
      <c r="EZ31" s="42">
        <v>50.94339622641509</v>
      </c>
      <c r="FA31" s="42">
        <v>864.4</v>
      </c>
      <c r="FB31" s="42">
        <v>87.294</v>
      </c>
      <c r="FC31" s="42">
        <v>10.098796853308652</v>
      </c>
      <c r="FD31" s="42">
        <v>317.4</v>
      </c>
      <c r="FE31" s="42">
        <v>122.59</v>
      </c>
      <c r="FF31" s="42">
        <v>38.6231884057971</v>
      </c>
      <c r="FG31" s="42">
        <v>0</v>
      </c>
      <c r="FH31" s="42">
        <v>0</v>
      </c>
      <c r="FI31" s="42"/>
      <c r="FJ31" s="42">
        <v>0</v>
      </c>
      <c r="FK31" s="42">
        <v>0</v>
      </c>
      <c r="FL31" s="48"/>
      <c r="FM31" s="42">
        <v>211.3</v>
      </c>
      <c r="FN31" s="42">
        <v>105.65</v>
      </c>
      <c r="FO31" s="48">
        <v>50</v>
      </c>
      <c r="FP31" s="42">
        <v>2.5</v>
      </c>
      <c r="FQ31" s="42">
        <v>0</v>
      </c>
      <c r="FR31" s="48">
        <v>0</v>
      </c>
      <c r="FS31" s="42">
        <v>0.3</v>
      </c>
      <c r="FT31" s="42">
        <v>0.14</v>
      </c>
      <c r="FU31" s="42">
        <v>46.66666666666667</v>
      </c>
      <c r="FV31" s="42">
        <v>72.2</v>
      </c>
      <c r="FW31" s="42">
        <v>36.2</v>
      </c>
      <c r="FX31" s="42">
        <v>50.13850415512466</v>
      </c>
      <c r="FY31" s="42">
        <v>31</v>
      </c>
      <c r="FZ31" s="42">
        <v>0</v>
      </c>
      <c r="GA31" s="42">
        <v>0</v>
      </c>
      <c r="GB31" s="42">
        <v>460.2</v>
      </c>
      <c r="GC31" s="42">
        <v>231.91695</v>
      </c>
      <c r="GD31" s="42">
        <v>50.394817470664925</v>
      </c>
      <c r="GE31" s="49">
        <f t="shared" si="22"/>
        <v>0</v>
      </c>
      <c r="GF31" s="49">
        <f t="shared" si="23"/>
        <v>0</v>
      </c>
      <c r="GG31" s="43"/>
      <c r="GH31" s="42">
        <v>0</v>
      </c>
      <c r="GI31" s="42">
        <v>0</v>
      </c>
      <c r="GJ31" s="42"/>
      <c r="GK31" s="42"/>
      <c r="GL31" s="41">
        <f>C31+R31+GE31+DH31</f>
        <v>86073.217</v>
      </c>
      <c r="GM31" s="41">
        <f>D31+S31+GF31+DI31</f>
        <v>42255.08131</v>
      </c>
      <c r="GN31" s="41">
        <f t="shared" si="11"/>
        <v>49.09202047136219</v>
      </c>
    </row>
    <row r="32" spans="1:196" ht="15">
      <c r="A32" s="45" t="s">
        <v>144</v>
      </c>
      <c r="B32" s="46" t="s">
        <v>102</v>
      </c>
      <c r="C32" s="41">
        <f t="shared" si="12"/>
        <v>103450</v>
      </c>
      <c r="D32" s="41">
        <f t="shared" si="13"/>
        <v>77796.37577000001</v>
      </c>
      <c r="E32" s="41">
        <f t="shared" si="5"/>
        <v>75.2019098791687</v>
      </c>
      <c r="F32" s="42"/>
      <c r="G32" s="42"/>
      <c r="H32" s="42"/>
      <c r="I32" s="47">
        <v>88450</v>
      </c>
      <c r="J32" s="47">
        <v>62796.375770000006</v>
      </c>
      <c r="K32" s="42">
        <f t="shared" si="14"/>
        <v>70.99646780101753</v>
      </c>
      <c r="L32" s="47">
        <v>15000</v>
      </c>
      <c r="M32" s="47">
        <v>15000</v>
      </c>
      <c r="N32" s="42">
        <f t="shared" si="0"/>
        <v>100</v>
      </c>
      <c r="O32" s="42"/>
      <c r="P32" s="42"/>
      <c r="Q32" s="42"/>
      <c r="R32" s="41">
        <f t="shared" si="15"/>
        <v>365768.91599999997</v>
      </c>
      <c r="S32" s="41">
        <f t="shared" si="16"/>
        <v>83024.0858</v>
      </c>
      <c r="T32" s="41">
        <f t="shared" si="17"/>
        <v>22.698507764940857</v>
      </c>
      <c r="U32" s="42">
        <v>1673.6</v>
      </c>
      <c r="V32" s="42">
        <v>1673.6</v>
      </c>
      <c r="W32" s="42">
        <f t="shared" si="18"/>
        <v>99.99999999999999</v>
      </c>
      <c r="X32" s="42">
        <v>37443.4</v>
      </c>
      <c r="Y32" s="42">
        <v>26810.926</v>
      </c>
      <c r="Z32" s="42">
        <f t="shared" si="6"/>
        <v>71.6038767846937</v>
      </c>
      <c r="AA32" s="42">
        <v>61836.4</v>
      </c>
      <c r="AB32" s="42">
        <v>29596.4</v>
      </c>
      <c r="AC32" s="42">
        <f t="shared" si="7"/>
        <v>47.86242407384647</v>
      </c>
      <c r="AD32" s="42"/>
      <c r="AE32" s="42">
        <v>169.712</v>
      </c>
      <c r="AF32" s="42"/>
      <c r="AG32" s="42">
        <v>1522.727</v>
      </c>
      <c r="AH32" s="42"/>
      <c r="AI32" s="42"/>
      <c r="AJ32" s="42">
        <v>0</v>
      </c>
      <c r="AK32" s="42">
        <v>0</v>
      </c>
      <c r="AL32" s="42">
        <v>431.4</v>
      </c>
      <c r="AM32" s="42"/>
      <c r="AN32" s="42"/>
      <c r="AO32" s="42"/>
      <c r="AP32" s="42"/>
      <c r="AQ32" s="42"/>
      <c r="AR32" s="42"/>
      <c r="AS32" s="42">
        <v>0</v>
      </c>
      <c r="AT32" s="42">
        <v>0</v>
      </c>
      <c r="AU32" s="41"/>
      <c r="AV32" s="42"/>
      <c r="AW32" s="42">
        <v>0</v>
      </c>
      <c r="AX32" s="42">
        <v>0</v>
      </c>
      <c r="AY32" s="48"/>
      <c r="AZ32" s="42">
        <v>120000</v>
      </c>
      <c r="BA32" s="42">
        <v>8867.489800000001</v>
      </c>
      <c r="BB32" s="48">
        <f>BA32/AZ32%</f>
        <v>7.389574833333334</v>
      </c>
      <c r="BC32" s="48">
        <v>0</v>
      </c>
      <c r="BD32" s="48">
        <v>317.52</v>
      </c>
      <c r="BE32" s="48">
        <v>317.52</v>
      </c>
      <c r="BF32" s="48">
        <f t="shared" si="8"/>
        <v>100</v>
      </c>
      <c r="BG32" s="42">
        <v>988.9</v>
      </c>
      <c r="BH32" s="42">
        <v>554.4</v>
      </c>
      <c r="BI32" s="42">
        <f t="shared" si="9"/>
        <v>56.0622914349277</v>
      </c>
      <c r="BJ32" s="42"/>
      <c r="BK32" s="42"/>
      <c r="BL32" s="41"/>
      <c r="BM32" s="42"/>
      <c r="BN32" s="42"/>
      <c r="BO32" s="42"/>
      <c r="BP32" s="42">
        <v>27241.362</v>
      </c>
      <c r="BQ32" s="42"/>
      <c r="BR32" s="42"/>
      <c r="BS32" s="42">
        <v>1845.637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>
        <v>0</v>
      </c>
      <c r="CF32" s="42">
        <v>0</v>
      </c>
      <c r="CG32" s="48"/>
      <c r="CH32" s="42">
        <v>0</v>
      </c>
      <c r="CI32" s="42">
        <v>0</v>
      </c>
      <c r="CJ32" s="41"/>
      <c r="CK32" s="42">
        <v>87070.85</v>
      </c>
      <c r="CL32" s="42">
        <v>0</v>
      </c>
      <c r="CM32" s="42"/>
      <c r="CN32" s="42"/>
      <c r="CO32" s="42"/>
      <c r="CP32" s="42">
        <v>120</v>
      </c>
      <c r="CQ32" s="42">
        <v>0</v>
      </c>
      <c r="CR32" s="42">
        <v>10159</v>
      </c>
      <c r="CS32" s="42">
        <v>10159</v>
      </c>
      <c r="CT32" s="42"/>
      <c r="CU32" s="42"/>
      <c r="CV32" s="42"/>
      <c r="CW32" s="42"/>
      <c r="CX32" s="42"/>
      <c r="CY32" s="42"/>
      <c r="CZ32" s="42"/>
      <c r="DA32" s="42">
        <v>5448.408</v>
      </c>
      <c r="DB32" s="42"/>
      <c r="DC32" s="42"/>
      <c r="DD32" s="42"/>
      <c r="DE32" s="42">
        <v>9500</v>
      </c>
      <c r="DF32" s="42">
        <v>5044.75</v>
      </c>
      <c r="DG32" s="48">
        <f t="shared" si="21"/>
        <v>53.10263157894737</v>
      </c>
      <c r="DH32" s="43">
        <f t="shared" si="24"/>
        <v>128974.35999999997</v>
      </c>
      <c r="DI32" s="43">
        <f>DL32+DO32+DR32+DU32+DX32+EA32+EJ32+EM32+EP32+ES32+EV32+EY32+FB32+FE32+FH32+FK32+FN32+FQ32+FT32+FW32+FZ32+GC32</f>
        <v>91739.09694999998</v>
      </c>
      <c r="DJ32" s="41">
        <f t="shared" si="10"/>
        <v>71.12971675145354</v>
      </c>
      <c r="DK32" s="42">
        <v>1709</v>
      </c>
      <c r="DL32" s="42">
        <v>854.4</v>
      </c>
      <c r="DM32" s="42">
        <v>49.99414862492686</v>
      </c>
      <c r="DN32" s="42">
        <v>122.5</v>
      </c>
      <c r="DO32" s="42">
        <v>61.21</v>
      </c>
      <c r="DP32" s="42">
        <v>49.967346938775506</v>
      </c>
      <c r="DQ32" s="42">
        <v>211.8</v>
      </c>
      <c r="DR32" s="42">
        <v>132.912</v>
      </c>
      <c r="DS32" s="42">
        <v>62.753541076487245</v>
      </c>
      <c r="DT32" s="42">
        <v>0</v>
      </c>
      <c r="DU32" s="42">
        <v>0</v>
      </c>
      <c r="DV32" s="48"/>
      <c r="DW32" s="42">
        <v>0</v>
      </c>
      <c r="DX32" s="42">
        <v>0</v>
      </c>
      <c r="DY32" s="42"/>
      <c r="DZ32" s="42">
        <v>0</v>
      </c>
      <c r="EA32" s="42">
        <v>0</v>
      </c>
      <c r="EB32" s="48"/>
      <c r="EC32" s="42">
        <v>0</v>
      </c>
      <c r="ED32" s="42"/>
      <c r="EE32" s="48"/>
      <c r="EF32" s="42">
        <v>0</v>
      </c>
      <c r="EG32" s="42"/>
      <c r="EH32" s="48"/>
      <c r="EI32" s="42">
        <v>43483.9</v>
      </c>
      <c r="EJ32" s="42">
        <v>24584.642</v>
      </c>
      <c r="EK32" s="48">
        <v>56.53734370652126</v>
      </c>
      <c r="EL32" s="42">
        <v>1005.7</v>
      </c>
      <c r="EM32" s="42">
        <v>268.5</v>
      </c>
      <c r="EN32" s="42">
        <v>26.697822412250172</v>
      </c>
      <c r="EO32" s="42">
        <v>72394</v>
      </c>
      <c r="EP32" s="42">
        <v>61087.153</v>
      </c>
      <c r="EQ32" s="48">
        <v>84.38151366135314</v>
      </c>
      <c r="ER32" s="42">
        <v>43.2</v>
      </c>
      <c r="ES32" s="42">
        <v>21.93</v>
      </c>
      <c r="ET32" s="48">
        <v>50.763888888888886</v>
      </c>
      <c r="EU32" s="42">
        <v>1666.7</v>
      </c>
      <c r="EV32" s="42">
        <v>758.4</v>
      </c>
      <c r="EW32" s="48">
        <v>45.50308993820123</v>
      </c>
      <c r="EX32" s="42">
        <v>63.7</v>
      </c>
      <c r="EY32" s="42">
        <v>29.2</v>
      </c>
      <c r="EZ32" s="42">
        <v>45.83987441130298</v>
      </c>
      <c r="FA32" s="42">
        <v>4866.6</v>
      </c>
      <c r="FB32" s="42">
        <v>2470.968</v>
      </c>
      <c r="FC32" s="42">
        <v>50.774010602884964</v>
      </c>
      <c r="FD32" s="42">
        <v>1269.5</v>
      </c>
      <c r="FE32" s="42">
        <v>404.8</v>
      </c>
      <c r="FF32" s="42">
        <v>31.886569515557305</v>
      </c>
      <c r="FG32" s="42">
        <v>0</v>
      </c>
      <c r="FH32" s="42">
        <v>0</v>
      </c>
      <c r="FI32" s="42"/>
      <c r="FJ32" s="42">
        <v>0</v>
      </c>
      <c r="FK32" s="42">
        <v>0</v>
      </c>
      <c r="FL32" s="48"/>
      <c r="FM32" s="42">
        <v>936.9</v>
      </c>
      <c r="FN32" s="42">
        <v>468.45</v>
      </c>
      <c r="FO32" s="48">
        <v>50</v>
      </c>
      <c r="FP32" s="42">
        <v>21.9</v>
      </c>
      <c r="FQ32" s="42">
        <v>0</v>
      </c>
      <c r="FR32" s="48">
        <v>0</v>
      </c>
      <c r="FS32" s="42">
        <v>7.2</v>
      </c>
      <c r="FT32" s="42">
        <v>3.48</v>
      </c>
      <c r="FU32" s="42">
        <v>48.33333333333333</v>
      </c>
      <c r="FV32" s="42">
        <v>577.56</v>
      </c>
      <c r="FW32" s="42">
        <v>288.78</v>
      </c>
      <c r="FX32" s="42">
        <v>50</v>
      </c>
      <c r="FY32" s="42">
        <v>83</v>
      </c>
      <c r="FZ32" s="42">
        <v>3.1</v>
      </c>
      <c r="GA32" s="42">
        <v>3.734939759036145</v>
      </c>
      <c r="GB32" s="42">
        <v>511.2</v>
      </c>
      <c r="GC32" s="42">
        <v>301.17195000000004</v>
      </c>
      <c r="GD32" s="42">
        <v>58.91470070422536</v>
      </c>
      <c r="GE32" s="49">
        <f t="shared" si="22"/>
        <v>0</v>
      </c>
      <c r="GF32" s="49">
        <f t="shared" si="23"/>
        <v>0</v>
      </c>
      <c r="GG32" s="43"/>
      <c r="GH32" s="42">
        <v>0</v>
      </c>
      <c r="GI32" s="42">
        <v>0</v>
      </c>
      <c r="GJ32" s="42"/>
      <c r="GK32" s="42"/>
      <c r="GL32" s="41">
        <f>C32+R32+GE32+DH32</f>
        <v>598193.276</v>
      </c>
      <c r="GM32" s="41">
        <f>D32+S32+GF32+DI32</f>
        <v>252559.55852</v>
      </c>
      <c r="GN32" s="41">
        <f t="shared" si="11"/>
        <v>42.220394085472805</v>
      </c>
    </row>
    <row r="33" spans="1:196" ht="15">
      <c r="A33" s="45" t="s">
        <v>145</v>
      </c>
      <c r="B33" s="46" t="s">
        <v>103</v>
      </c>
      <c r="C33" s="41">
        <f t="shared" si="12"/>
        <v>78610</v>
      </c>
      <c r="D33" s="41">
        <f t="shared" si="13"/>
        <v>48248.354759999995</v>
      </c>
      <c r="E33" s="41">
        <f t="shared" si="5"/>
        <v>61.37686650553364</v>
      </c>
      <c r="F33" s="42"/>
      <c r="G33" s="42"/>
      <c r="H33" s="42"/>
      <c r="I33" s="47">
        <v>78610</v>
      </c>
      <c r="J33" s="47">
        <v>48248.354759999995</v>
      </c>
      <c r="K33" s="42">
        <f t="shared" si="14"/>
        <v>61.37686650553364</v>
      </c>
      <c r="L33" s="47"/>
      <c r="M33" s="47"/>
      <c r="N33" s="42"/>
      <c r="O33" s="42"/>
      <c r="P33" s="42"/>
      <c r="Q33" s="42"/>
      <c r="R33" s="41">
        <f t="shared" si="15"/>
        <v>124101.33123999998</v>
      </c>
      <c r="S33" s="41">
        <f t="shared" si="16"/>
        <v>62600.580239999996</v>
      </c>
      <c r="T33" s="41">
        <f t="shared" si="17"/>
        <v>50.443117422275286</v>
      </c>
      <c r="U33" s="42">
        <v>1978</v>
      </c>
      <c r="V33" s="42">
        <v>1978</v>
      </c>
      <c r="W33" s="42">
        <f t="shared" si="18"/>
        <v>100</v>
      </c>
      <c r="X33" s="42">
        <v>22671.3</v>
      </c>
      <c r="Y33" s="42">
        <v>20498.04</v>
      </c>
      <c r="Z33" s="42">
        <f t="shared" si="6"/>
        <v>90.41404771671674</v>
      </c>
      <c r="AA33" s="42">
        <v>40250.6</v>
      </c>
      <c r="AB33" s="42">
        <v>19368.3</v>
      </c>
      <c r="AC33" s="42">
        <f t="shared" si="7"/>
        <v>48.11928269392258</v>
      </c>
      <c r="AD33" s="42"/>
      <c r="AE33" s="42">
        <v>344.673</v>
      </c>
      <c r="AF33" s="42"/>
      <c r="AG33" s="42">
        <v>791.167</v>
      </c>
      <c r="AH33" s="42"/>
      <c r="AI33" s="42"/>
      <c r="AJ33" s="42">
        <v>0</v>
      </c>
      <c r="AK33" s="42">
        <v>0</v>
      </c>
      <c r="AL33" s="42">
        <v>0</v>
      </c>
      <c r="AM33" s="42"/>
      <c r="AN33" s="42"/>
      <c r="AO33" s="42"/>
      <c r="AP33" s="42"/>
      <c r="AQ33" s="42"/>
      <c r="AR33" s="42"/>
      <c r="AS33" s="42">
        <v>865.67</v>
      </c>
      <c r="AT33" s="42">
        <v>0</v>
      </c>
      <c r="AU33" s="41">
        <f>AT33/AS33%</f>
        <v>0</v>
      </c>
      <c r="AV33" s="42"/>
      <c r="AW33" s="42">
        <v>5525.5</v>
      </c>
      <c r="AX33" s="42">
        <v>0</v>
      </c>
      <c r="AY33" s="48">
        <f>AX33/AW33%</f>
        <v>0</v>
      </c>
      <c r="AZ33" s="42">
        <v>0</v>
      </c>
      <c r="BA33" s="42">
        <v>0</v>
      </c>
      <c r="BB33" s="48"/>
      <c r="BC33" s="48">
        <v>0</v>
      </c>
      <c r="BD33" s="48">
        <v>1764</v>
      </c>
      <c r="BE33" s="48">
        <v>1764</v>
      </c>
      <c r="BF33" s="48">
        <f t="shared" si="8"/>
        <v>100</v>
      </c>
      <c r="BG33" s="42">
        <v>568.7</v>
      </c>
      <c r="BH33" s="42">
        <v>280.1</v>
      </c>
      <c r="BI33" s="42">
        <f t="shared" si="9"/>
        <v>49.25268155442237</v>
      </c>
      <c r="BJ33" s="42"/>
      <c r="BK33" s="42"/>
      <c r="BL33" s="41"/>
      <c r="BM33" s="42"/>
      <c r="BN33" s="42"/>
      <c r="BO33" s="42"/>
      <c r="BP33" s="42">
        <v>22951.5</v>
      </c>
      <c r="BQ33" s="42"/>
      <c r="BR33" s="42"/>
      <c r="BS33" s="42">
        <v>1845.637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>
        <v>5047.140240000001</v>
      </c>
      <c r="CF33" s="42">
        <v>5047.140240000001</v>
      </c>
      <c r="CG33" s="48">
        <f t="shared" si="19"/>
        <v>100</v>
      </c>
      <c r="CH33" s="42">
        <v>0</v>
      </c>
      <c r="CI33" s="42">
        <v>0</v>
      </c>
      <c r="CJ33" s="41"/>
      <c r="CK33" s="42"/>
      <c r="CL33" s="42">
        <v>0</v>
      </c>
      <c r="CM33" s="42"/>
      <c r="CN33" s="42"/>
      <c r="CO33" s="42"/>
      <c r="CP33" s="42">
        <v>744.337</v>
      </c>
      <c r="CQ33" s="42">
        <v>0</v>
      </c>
      <c r="CR33" s="42">
        <v>4165</v>
      </c>
      <c r="CS33" s="42">
        <v>4165</v>
      </c>
      <c r="CT33" s="42">
        <f t="shared" si="20"/>
        <v>100</v>
      </c>
      <c r="CU33" s="42"/>
      <c r="CV33" s="42"/>
      <c r="CW33" s="42"/>
      <c r="CX33" s="42"/>
      <c r="CY33" s="42"/>
      <c r="CZ33" s="42"/>
      <c r="DA33" s="42">
        <v>5088.107</v>
      </c>
      <c r="DB33" s="42"/>
      <c r="DC33" s="42"/>
      <c r="DD33" s="42"/>
      <c r="DE33" s="42">
        <v>9500</v>
      </c>
      <c r="DF33" s="42">
        <v>9500</v>
      </c>
      <c r="DG33" s="48">
        <f t="shared" si="21"/>
        <v>100</v>
      </c>
      <c r="DH33" s="43">
        <f t="shared" si="24"/>
        <v>208467.89312</v>
      </c>
      <c r="DI33" s="43">
        <f>DL33+DO33+DR33+DU33+DX33+EA33+EJ33+EM33+EP33+ES33+EV33+EY33+FB33+FE33+FH33+FK33+FN33+FQ33+FT33+FW33+FZ33+GC33</f>
        <v>131679.9619</v>
      </c>
      <c r="DJ33" s="41">
        <f t="shared" si="10"/>
        <v>63.16558388403786</v>
      </c>
      <c r="DK33" s="42">
        <v>2739</v>
      </c>
      <c r="DL33" s="42">
        <v>1369.8</v>
      </c>
      <c r="DM33" s="42">
        <v>50.010952902519165</v>
      </c>
      <c r="DN33" s="42">
        <v>175</v>
      </c>
      <c r="DO33" s="42">
        <v>87.08</v>
      </c>
      <c r="DP33" s="42">
        <v>49.76</v>
      </c>
      <c r="DQ33" s="42">
        <v>192.2</v>
      </c>
      <c r="DR33" s="42">
        <v>111.5</v>
      </c>
      <c r="DS33" s="42">
        <v>58.01248699271592</v>
      </c>
      <c r="DT33" s="42">
        <v>0</v>
      </c>
      <c r="DU33" s="42">
        <v>0</v>
      </c>
      <c r="DV33" s="48"/>
      <c r="DW33" s="42">
        <v>0</v>
      </c>
      <c r="DX33" s="42">
        <v>0</v>
      </c>
      <c r="DY33" s="42"/>
      <c r="DZ33" s="42">
        <v>94.69312</v>
      </c>
      <c r="EA33" s="42">
        <v>94.69312</v>
      </c>
      <c r="EB33" s="48"/>
      <c r="EC33" s="42">
        <v>0</v>
      </c>
      <c r="ED33" s="42"/>
      <c r="EE33" s="48"/>
      <c r="EF33" s="42">
        <v>0.1</v>
      </c>
      <c r="EG33" s="42"/>
      <c r="EH33" s="48"/>
      <c r="EI33" s="42">
        <v>41147.7</v>
      </c>
      <c r="EJ33" s="42">
        <v>27017.628</v>
      </c>
      <c r="EK33" s="48">
        <v>65.66011709038416</v>
      </c>
      <c r="EL33" s="42">
        <v>871.8</v>
      </c>
      <c r="EM33" s="42">
        <v>565.1</v>
      </c>
      <c r="EN33" s="42">
        <v>64.81991282404222</v>
      </c>
      <c r="EO33" s="42">
        <v>146251.9</v>
      </c>
      <c r="EP33" s="42">
        <v>94427.69</v>
      </c>
      <c r="EQ33" s="48">
        <v>64.56510308584025</v>
      </c>
      <c r="ER33" s="42">
        <v>0</v>
      </c>
      <c r="ES33" s="42">
        <v>0</v>
      </c>
      <c r="ET33" s="48"/>
      <c r="EU33" s="42">
        <v>5186.1</v>
      </c>
      <c r="EV33" s="42">
        <v>1948.9</v>
      </c>
      <c r="EW33" s="48">
        <v>37.579298509477255</v>
      </c>
      <c r="EX33" s="42">
        <v>127.3</v>
      </c>
      <c r="EY33" s="42">
        <v>42.7</v>
      </c>
      <c r="EZ33" s="42">
        <v>33.542812254516896</v>
      </c>
      <c r="FA33" s="42">
        <v>8623.5</v>
      </c>
      <c r="FB33" s="42">
        <v>4741.77783</v>
      </c>
      <c r="FC33" s="42">
        <v>54.9866971647243</v>
      </c>
      <c r="FD33" s="42">
        <v>1635.6</v>
      </c>
      <c r="FE33" s="42">
        <v>479.3</v>
      </c>
      <c r="FF33" s="42">
        <v>29.304230863291764</v>
      </c>
      <c r="FG33" s="42">
        <v>0</v>
      </c>
      <c r="FH33" s="42">
        <v>0</v>
      </c>
      <c r="FI33" s="42"/>
      <c r="FJ33" s="42">
        <v>0</v>
      </c>
      <c r="FK33" s="42">
        <v>0</v>
      </c>
      <c r="FL33" s="48"/>
      <c r="FM33" s="42">
        <v>910.1</v>
      </c>
      <c r="FN33" s="42">
        <v>455.05</v>
      </c>
      <c r="FO33" s="48">
        <v>50</v>
      </c>
      <c r="FP33" s="42">
        <v>33.4</v>
      </c>
      <c r="FQ33" s="42">
        <v>0</v>
      </c>
      <c r="FR33" s="48">
        <v>0</v>
      </c>
      <c r="FS33" s="42">
        <v>3.8</v>
      </c>
      <c r="FT33" s="42">
        <v>1.9</v>
      </c>
      <c r="FU33" s="42">
        <v>50</v>
      </c>
      <c r="FV33" s="42"/>
      <c r="FW33" s="42"/>
      <c r="FX33" s="42"/>
      <c r="FY33" s="42"/>
      <c r="FZ33" s="42"/>
      <c r="GA33" s="42"/>
      <c r="GB33" s="42">
        <v>475.7</v>
      </c>
      <c r="GC33" s="42">
        <v>336.84295000000003</v>
      </c>
      <c r="GD33" s="42">
        <v>70.80995375236495</v>
      </c>
      <c r="GE33" s="49">
        <f t="shared" si="22"/>
        <v>0</v>
      </c>
      <c r="GF33" s="49">
        <f t="shared" si="23"/>
        <v>0</v>
      </c>
      <c r="GG33" s="43"/>
      <c r="GH33" s="42">
        <v>0</v>
      </c>
      <c r="GI33" s="42">
        <v>0</v>
      </c>
      <c r="GJ33" s="42"/>
      <c r="GK33" s="42"/>
      <c r="GL33" s="41">
        <f>C33+R33+GE33+DH33</f>
        <v>411179.22436</v>
      </c>
      <c r="GM33" s="41">
        <f>D33+S33+GF33+DI33</f>
        <v>242528.8969</v>
      </c>
      <c r="GN33" s="41">
        <f t="shared" si="11"/>
        <v>58.98374298397395</v>
      </c>
    </row>
    <row r="34" spans="1:196" ht="15">
      <c r="A34" s="45" t="s">
        <v>146</v>
      </c>
      <c r="B34" s="46" t="s">
        <v>104</v>
      </c>
      <c r="C34" s="41">
        <f t="shared" si="12"/>
        <v>86252</v>
      </c>
      <c r="D34" s="41">
        <f t="shared" si="13"/>
        <v>49627.54979</v>
      </c>
      <c r="E34" s="41">
        <f t="shared" si="5"/>
        <v>57.537853951212725</v>
      </c>
      <c r="F34" s="42"/>
      <c r="G34" s="42"/>
      <c r="H34" s="42"/>
      <c r="I34" s="47">
        <v>85402</v>
      </c>
      <c r="J34" s="47">
        <v>49627.54979</v>
      </c>
      <c r="K34" s="42">
        <f t="shared" si="14"/>
        <v>58.1105240977963</v>
      </c>
      <c r="L34" s="47">
        <v>850</v>
      </c>
      <c r="M34" s="47"/>
      <c r="N34" s="42">
        <f t="shared" si="0"/>
        <v>0</v>
      </c>
      <c r="O34" s="42"/>
      <c r="P34" s="42"/>
      <c r="Q34" s="42"/>
      <c r="R34" s="41">
        <f t="shared" si="15"/>
        <v>150215.03389000002</v>
      </c>
      <c r="S34" s="41">
        <f t="shared" si="16"/>
        <v>60387.579999999994</v>
      </c>
      <c r="T34" s="41">
        <f t="shared" si="17"/>
        <v>40.20075649965956</v>
      </c>
      <c r="U34" s="42">
        <v>2488.3</v>
      </c>
      <c r="V34" s="42">
        <v>2488.3</v>
      </c>
      <c r="W34" s="42">
        <f t="shared" si="18"/>
        <v>100</v>
      </c>
      <c r="X34" s="42">
        <v>20817</v>
      </c>
      <c r="Y34" s="42">
        <v>20817</v>
      </c>
      <c r="Z34" s="42">
        <f t="shared" si="6"/>
        <v>100</v>
      </c>
      <c r="AA34" s="42">
        <v>58479.8</v>
      </c>
      <c r="AB34" s="42">
        <v>30050.6</v>
      </c>
      <c r="AC34" s="42">
        <f t="shared" si="7"/>
        <v>51.386290650788816</v>
      </c>
      <c r="AD34" s="42"/>
      <c r="AE34" s="42">
        <v>4940.686</v>
      </c>
      <c r="AF34" s="42"/>
      <c r="AG34" s="42">
        <v>1002.644</v>
      </c>
      <c r="AH34" s="42"/>
      <c r="AI34" s="42"/>
      <c r="AJ34" s="42">
        <v>0</v>
      </c>
      <c r="AK34" s="42">
        <v>0</v>
      </c>
      <c r="AL34" s="42">
        <v>0</v>
      </c>
      <c r="AM34" s="42"/>
      <c r="AN34" s="42"/>
      <c r="AO34" s="42"/>
      <c r="AP34" s="42"/>
      <c r="AQ34" s="42"/>
      <c r="AR34" s="42"/>
      <c r="AS34" s="42">
        <v>387.07</v>
      </c>
      <c r="AT34" s="42">
        <v>0</v>
      </c>
      <c r="AU34" s="41">
        <f>AT34/AS34%</f>
        <v>0</v>
      </c>
      <c r="AV34" s="42"/>
      <c r="AW34" s="42">
        <v>0</v>
      </c>
      <c r="AX34" s="42">
        <v>0</v>
      </c>
      <c r="AY34" s="48"/>
      <c r="AZ34" s="42">
        <v>34400</v>
      </c>
      <c r="BA34" s="42">
        <v>0</v>
      </c>
      <c r="BB34" s="48"/>
      <c r="BC34" s="48">
        <v>0</v>
      </c>
      <c r="BD34" s="48">
        <v>1740.48</v>
      </c>
      <c r="BE34" s="48">
        <v>1740.48</v>
      </c>
      <c r="BF34" s="48">
        <f t="shared" si="8"/>
        <v>99.99999999999999</v>
      </c>
      <c r="BG34" s="42">
        <v>135.8</v>
      </c>
      <c r="BH34" s="42">
        <v>58.2</v>
      </c>
      <c r="BI34" s="42">
        <f t="shared" si="9"/>
        <v>42.857142857142854</v>
      </c>
      <c r="BJ34" s="42"/>
      <c r="BK34" s="42"/>
      <c r="BL34" s="41"/>
      <c r="BM34" s="42"/>
      <c r="BN34" s="42"/>
      <c r="BO34" s="42"/>
      <c r="BP34" s="42">
        <v>0</v>
      </c>
      <c r="BQ34" s="42"/>
      <c r="BR34" s="42"/>
      <c r="BS34" s="42">
        <v>1845.637</v>
      </c>
      <c r="BT34" s="42">
        <v>1665</v>
      </c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>
        <v>0</v>
      </c>
      <c r="CF34" s="42">
        <v>0</v>
      </c>
      <c r="CG34" s="48"/>
      <c r="CH34" s="42">
        <v>0</v>
      </c>
      <c r="CI34" s="42">
        <v>0</v>
      </c>
      <c r="CJ34" s="41"/>
      <c r="CK34" s="42"/>
      <c r="CL34" s="42">
        <v>0</v>
      </c>
      <c r="CM34" s="42"/>
      <c r="CN34" s="42"/>
      <c r="CO34" s="42"/>
      <c r="CP34" s="42">
        <v>270</v>
      </c>
      <c r="CQ34" s="42">
        <v>2666.37789</v>
      </c>
      <c r="CR34" s="42">
        <v>5233</v>
      </c>
      <c r="CS34" s="42">
        <v>5233</v>
      </c>
      <c r="CT34" s="42"/>
      <c r="CU34" s="42"/>
      <c r="CV34" s="42"/>
      <c r="CW34" s="42"/>
      <c r="CX34" s="42"/>
      <c r="CY34" s="42"/>
      <c r="CZ34" s="42"/>
      <c r="DA34" s="42">
        <v>5783.239</v>
      </c>
      <c r="DB34" s="42"/>
      <c r="DC34" s="42"/>
      <c r="DD34" s="42"/>
      <c r="DE34" s="42">
        <v>8360</v>
      </c>
      <c r="DF34" s="42">
        <v>0</v>
      </c>
      <c r="DG34" s="48">
        <f t="shared" si="21"/>
        <v>0</v>
      </c>
      <c r="DH34" s="43">
        <f t="shared" si="24"/>
        <v>252406.40000000005</v>
      </c>
      <c r="DI34" s="43">
        <f>DL34+DO34+DR34+DU34+DX34+EA34+EJ34+EM34+EP34+ES34+EV34+EY34+FB34+FE34+FH34+FK34+FN34+FQ34+FT34+FW34+FZ34+GC34</f>
        <v>154689.63206</v>
      </c>
      <c r="DJ34" s="41">
        <f t="shared" si="10"/>
        <v>61.285938890614496</v>
      </c>
      <c r="DK34" s="42">
        <v>4256</v>
      </c>
      <c r="DL34" s="42">
        <v>2128.2</v>
      </c>
      <c r="DM34" s="42">
        <v>50.004699248120296</v>
      </c>
      <c r="DN34" s="42">
        <v>210</v>
      </c>
      <c r="DO34" s="42">
        <v>105</v>
      </c>
      <c r="DP34" s="42">
        <v>50</v>
      </c>
      <c r="DQ34" s="42">
        <v>384.3</v>
      </c>
      <c r="DR34" s="42">
        <v>240.84</v>
      </c>
      <c r="DS34" s="42">
        <v>62.66978922716628</v>
      </c>
      <c r="DT34" s="42">
        <v>0</v>
      </c>
      <c r="DU34" s="42">
        <v>0</v>
      </c>
      <c r="DV34" s="48"/>
      <c r="DW34" s="42">
        <v>0</v>
      </c>
      <c r="DX34" s="42">
        <v>0</v>
      </c>
      <c r="DY34" s="42"/>
      <c r="DZ34" s="42">
        <v>0</v>
      </c>
      <c r="EA34" s="42">
        <v>0</v>
      </c>
      <c r="EB34" s="48"/>
      <c r="EC34" s="42">
        <v>0</v>
      </c>
      <c r="ED34" s="42"/>
      <c r="EE34" s="48"/>
      <c r="EF34" s="42">
        <v>0</v>
      </c>
      <c r="EG34" s="42"/>
      <c r="EH34" s="48"/>
      <c r="EI34" s="42">
        <v>61476</v>
      </c>
      <c r="EJ34" s="42">
        <v>33391.959</v>
      </c>
      <c r="EK34" s="48">
        <v>54.31706519617412</v>
      </c>
      <c r="EL34" s="42">
        <v>730.1</v>
      </c>
      <c r="EM34" s="42">
        <v>326.9</v>
      </c>
      <c r="EN34" s="42">
        <v>44.77468839884947</v>
      </c>
      <c r="EO34" s="42">
        <v>159228.8</v>
      </c>
      <c r="EP34" s="42">
        <v>106098.771</v>
      </c>
      <c r="EQ34" s="48">
        <v>66.63290246488073</v>
      </c>
      <c r="ER34" s="42">
        <v>0</v>
      </c>
      <c r="ES34" s="42">
        <v>0</v>
      </c>
      <c r="ET34" s="48"/>
      <c r="EU34" s="42">
        <v>4252</v>
      </c>
      <c r="EV34" s="42">
        <v>1611.9</v>
      </c>
      <c r="EW34" s="48">
        <v>37.909219190968955</v>
      </c>
      <c r="EX34" s="42">
        <v>95.5</v>
      </c>
      <c r="EY34" s="42">
        <v>42.7</v>
      </c>
      <c r="EZ34" s="42">
        <v>44.712041884816756</v>
      </c>
      <c r="FA34" s="42">
        <v>17078.6</v>
      </c>
      <c r="FB34" s="42">
        <v>8582.28911</v>
      </c>
      <c r="FC34" s="42">
        <v>50.25171331373767</v>
      </c>
      <c r="FD34" s="42">
        <v>2726.1</v>
      </c>
      <c r="FE34" s="42">
        <v>1104.5</v>
      </c>
      <c r="FF34" s="42">
        <v>40.515755108029786</v>
      </c>
      <c r="FG34" s="42">
        <v>0</v>
      </c>
      <c r="FH34" s="42">
        <v>0</v>
      </c>
      <c r="FI34" s="42"/>
      <c r="FJ34" s="42">
        <v>0</v>
      </c>
      <c r="FK34" s="42">
        <v>0</v>
      </c>
      <c r="FL34" s="48"/>
      <c r="FM34" s="42">
        <v>1435.2</v>
      </c>
      <c r="FN34" s="42">
        <v>717.6</v>
      </c>
      <c r="FO34" s="48">
        <v>50</v>
      </c>
      <c r="FP34" s="42">
        <v>54.2</v>
      </c>
      <c r="FQ34" s="42">
        <v>0</v>
      </c>
      <c r="FR34" s="48">
        <v>0</v>
      </c>
      <c r="FS34" s="42">
        <v>3.7</v>
      </c>
      <c r="FT34" s="42">
        <v>1.84</v>
      </c>
      <c r="FU34" s="42">
        <v>49.729729729729726</v>
      </c>
      <c r="FV34" s="42"/>
      <c r="FW34" s="42"/>
      <c r="FX34" s="42"/>
      <c r="FY34" s="42"/>
      <c r="FZ34" s="42"/>
      <c r="GA34" s="42"/>
      <c r="GB34" s="42">
        <v>475.9</v>
      </c>
      <c r="GC34" s="42">
        <v>337.13295</v>
      </c>
      <c r="GD34" s="42">
        <v>70.84113259088045</v>
      </c>
      <c r="GE34" s="49">
        <f t="shared" si="22"/>
        <v>500</v>
      </c>
      <c r="GF34" s="49">
        <f t="shared" si="23"/>
        <v>0</v>
      </c>
      <c r="GG34" s="43" t="s">
        <v>164</v>
      </c>
      <c r="GH34" s="42">
        <v>500</v>
      </c>
      <c r="GI34" s="42">
        <v>0</v>
      </c>
      <c r="GJ34" s="42"/>
      <c r="GK34" s="42"/>
      <c r="GL34" s="41">
        <f>C34+R34+GE34+DH34</f>
        <v>489373.4338900001</v>
      </c>
      <c r="GM34" s="41">
        <f>D34+S34+GF34+DI34</f>
        <v>264704.76185</v>
      </c>
      <c r="GN34" s="41">
        <f t="shared" si="11"/>
        <v>54.090545893731445</v>
      </c>
    </row>
    <row r="35" spans="1:196" ht="15">
      <c r="A35" s="45" t="s">
        <v>147</v>
      </c>
      <c r="B35" s="46" t="s">
        <v>105</v>
      </c>
      <c r="C35" s="41">
        <f t="shared" si="12"/>
        <v>111894</v>
      </c>
      <c r="D35" s="41">
        <f t="shared" si="13"/>
        <v>71057.37232</v>
      </c>
      <c r="E35" s="41">
        <f t="shared" si="5"/>
        <v>63.504184603285246</v>
      </c>
      <c r="F35" s="42"/>
      <c r="G35" s="42"/>
      <c r="H35" s="42"/>
      <c r="I35" s="47">
        <v>110744</v>
      </c>
      <c r="J35" s="47">
        <v>71057.37232</v>
      </c>
      <c r="K35" s="42">
        <f t="shared" si="14"/>
        <v>64.16363172722674</v>
      </c>
      <c r="L35" s="47">
        <v>1150</v>
      </c>
      <c r="M35" s="47"/>
      <c r="N35" s="42">
        <f t="shared" si="0"/>
        <v>0</v>
      </c>
      <c r="O35" s="42"/>
      <c r="P35" s="42"/>
      <c r="Q35" s="42"/>
      <c r="R35" s="41">
        <f t="shared" si="15"/>
        <v>304865.62738</v>
      </c>
      <c r="S35" s="41">
        <f t="shared" si="16"/>
        <v>109072.25243000001</v>
      </c>
      <c r="T35" s="41">
        <f t="shared" si="17"/>
        <v>35.77715643687401</v>
      </c>
      <c r="U35" s="42">
        <v>2690</v>
      </c>
      <c r="V35" s="42">
        <v>2690</v>
      </c>
      <c r="W35" s="42">
        <f t="shared" si="18"/>
        <v>100</v>
      </c>
      <c r="X35" s="42">
        <v>50578</v>
      </c>
      <c r="Y35" s="42">
        <v>39361.077</v>
      </c>
      <c r="Z35" s="42">
        <f t="shared" si="6"/>
        <v>77.82252560401756</v>
      </c>
      <c r="AA35" s="42">
        <v>86708.9</v>
      </c>
      <c r="AB35" s="42">
        <v>44848.3</v>
      </c>
      <c r="AC35" s="42">
        <f t="shared" si="7"/>
        <v>51.72283352689286</v>
      </c>
      <c r="AD35" s="42"/>
      <c r="AE35" s="42">
        <v>2438.88</v>
      </c>
      <c r="AF35" s="42"/>
      <c r="AG35" s="42">
        <v>1441.89</v>
      </c>
      <c r="AH35" s="42"/>
      <c r="AI35" s="42"/>
      <c r="AJ35" s="42">
        <v>0</v>
      </c>
      <c r="AK35" s="42">
        <v>0</v>
      </c>
      <c r="AL35" s="42">
        <v>0</v>
      </c>
      <c r="AM35" s="42"/>
      <c r="AN35" s="42"/>
      <c r="AO35" s="42"/>
      <c r="AP35" s="42"/>
      <c r="AQ35" s="42"/>
      <c r="AR35" s="42"/>
      <c r="AS35" s="42">
        <v>1132.25</v>
      </c>
      <c r="AT35" s="42">
        <v>0</v>
      </c>
      <c r="AU35" s="41">
        <f>AT35/AS35%</f>
        <v>0</v>
      </c>
      <c r="AV35" s="42"/>
      <c r="AW35" s="42">
        <v>0</v>
      </c>
      <c r="AX35" s="42">
        <v>0</v>
      </c>
      <c r="AY35" s="48"/>
      <c r="AZ35" s="42">
        <v>73500</v>
      </c>
      <c r="BA35" s="42">
        <v>0</v>
      </c>
      <c r="BB35" s="48">
        <f>BA35/AZ35%</f>
        <v>0</v>
      </c>
      <c r="BC35" s="48">
        <v>45765.85106</v>
      </c>
      <c r="BD35" s="48">
        <v>3393.936</v>
      </c>
      <c r="BE35" s="48">
        <v>3393.936</v>
      </c>
      <c r="BF35" s="48">
        <f t="shared" si="8"/>
        <v>100</v>
      </c>
      <c r="BG35" s="42">
        <v>2408.9</v>
      </c>
      <c r="BH35" s="42">
        <v>1791.8</v>
      </c>
      <c r="BI35" s="42">
        <f t="shared" si="9"/>
        <v>74.38249823570924</v>
      </c>
      <c r="BJ35" s="42">
        <v>2000</v>
      </c>
      <c r="BK35" s="42"/>
      <c r="BL35" s="48">
        <v>0</v>
      </c>
      <c r="BM35" s="42"/>
      <c r="BN35" s="42"/>
      <c r="BO35" s="42"/>
      <c r="BP35" s="42">
        <v>0</v>
      </c>
      <c r="BQ35" s="42"/>
      <c r="BR35" s="42"/>
      <c r="BS35" s="42">
        <v>0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>
        <v>1365.4099199999998</v>
      </c>
      <c r="CF35" s="42">
        <v>1297.13943</v>
      </c>
      <c r="CG35" s="48">
        <f t="shared" si="19"/>
        <v>95.00000043942849</v>
      </c>
      <c r="CH35" s="42">
        <v>0</v>
      </c>
      <c r="CI35" s="42">
        <v>0</v>
      </c>
      <c r="CJ35" s="41"/>
      <c r="CK35" s="42"/>
      <c r="CL35" s="42">
        <v>770.8794</v>
      </c>
      <c r="CM35" s="42"/>
      <c r="CN35" s="42"/>
      <c r="CO35" s="42"/>
      <c r="CP35" s="42">
        <v>420</v>
      </c>
      <c r="CQ35" s="42">
        <v>1226.547</v>
      </c>
      <c r="CR35" s="42">
        <v>15690</v>
      </c>
      <c r="CS35" s="42">
        <v>15690</v>
      </c>
      <c r="CT35" s="42">
        <f t="shared" si="20"/>
        <v>100</v>
      </c>
      <c r="CU35" s="42"/>
      <c r="CV35" s="42"/>
      <c r="CW35" s="42"/>
      <c r="CX35" s="42"/>
      <c r="CY35" s="42"/>
      <c r="CZ35" s="42"/>
      <c r="DA35" s="42">
        <v>5334.184</v>
      </c>
      <c r="DB35" s="42"/>
      <c r="DC35" s="42"/>
      <c r="DD35" s="42"/>
      <c r="DE35" s="42">
        <v>8000</v>
      </c>
      <c r="DF35" s="42">
        <v>0</v>
      </c>
      <c r="DG35" s="48">
        <f t="shared" si="21"/>
        <v>0</v>
      </c>
      <c r="DH35" s="43">
        <f t="shared" si="24"/>
        <v>408688.83057999995</v>
      </c>
      <c r="DI35" s="43">
        <f>DL35+DO35+DR35+DU35+DX35+EA35+EJ35+EM35+EP35+ES35+EV35+EY35+FB35+FE35+FH35+FK35+FN35+FQ35+FT35+FW35+FZ35+GC35</f>
        <v>212189.06196</v>
      </c>
      <c r="DJ35" s="41">
        <f t="shared" si="10"/>
        <v>51.91946686158932</v>
      </c>
      <c r="DK35" s="42">
        <v>4879</v>
      </c>
      <c r="DL35" s="42">
        <v>2439.6</v>
      </c>
      <c r="DM35" s="42">
        <v>50.002049600327936</v>
      </c>
      <c r="DN35" s="42">
        <v>315</v>
      </c>
      <c r="DO35" s="42">
        <v>157.25</v>
      </c>
      <c r="DP35" s="42">
        <v>49.920634920634924</v>
      </c>
      <c r="DQ35" s="42">
        <v>428.4</v>
      </c>
      <c r="DR35" s="42">
        <v>191.9</v>
      </c>
      <c r="DS35" s="42">
        <v>44.794584500466854</v>
      </c>
      <c r="DT35" s="42">
        <v>0</v>
      </c>
      <c r="DU35" s="42">
        <v>0</v>
      </c>
      <c r="DV35" s="48"/>
      <c r="DW35" s="42">
        <v>0</v>
      </c>
      <c r="DX35" s="42">
        <v>0</v>
      </c>
      <c r="DY35" s="42"/>
      <c r="DZ35" s="42">
        <v>1172.33058</v>
      </c>
      <c r="EA35" s="42">
        <v>640.558</v>
      </c>
      <c r="EB35" s="48">
        <v>54.63970751321696</v>
      </c>
      <c r="EC35" s="42">
        <v>0</v>
      </c>
      <c r="ED35" s="42"/>
      <c r="EE35" s="48"/>
      <c r="EF35" s="42">
        <v>0.7</v>
      </c>
      <c r="EG35" s="42"/>
      <c r="EH35" s="48">
        <v>0</v>
      </c>
      <c r="EI35" s="42">
        <v>89963.4</v>
      </c>
      <c r="EJ35" s="42">
        <v>40430.308</v>
      </c>
      <c r="EK35" s="48">
        <v>44.9408403862015</v>
      </c>
      <c r="EL35" s="42">
        <v>910.3</v>
      </c>
      <c r="EM35" s="42">
        <v>427.2</v>
      </c>
      <c r="EN35" s="42">
        <v>46.92958365374052</v>
      </c>
      <c r="EO35" s="42">
        <v>282986</v>
      </c>
      <c r="EP35" s="42">
        <v>154897.313</v>
      </c>
      <c r="EQ35" s="48">
        <v>54.73674068681842</v>
      </c>
      <c r="ER35" s="42">
        <v>3.6</v>
      </c>
      <c r="ES35" s="42">
        <v>1.8</v>
      </c>
      <c r="ET35" s="48">
        <v>49.99999999999999</v>
      </c>
      <c r="EU35" s="42">
        <v>4988.4</v>
      </c>
      <c r="EV35" s="42">
        <v>2155</v>
      </c>
      <c r="EW35" s="48">
        <v>43.20022452088847</v>
      </c>
      <c r="EX35" s="42">
        <v>95.5</v>
      </c>
      <c r="EY35" s="42">
        <v>42.7</v>
      </c>
      <c r="EZ35" s="42">
        <v>44.712041884816756</v>
      </c>
      <c r="FA35" s="42">
        <v>16881.3</v>
      </c>
      <c r="FB35" s="42">
        <v>8628.43101</v>
      </c>
      <c r="FC35" s="42">
        <v>51.1123610740879</v>
      </c>
      <c r="FD35" s="42">
        <v>3450.3</v>
      </c>
      <c r="FE35" s="42">
        <v>965.6</v>
      </c>
      <c r="FF35" s="42">
        <v>27.98597223429847</v>
      </c>
      <c r="FG35" s="42">
        <v>0</v>
      </c>
      <c r="FH35" s="42">
        <v>0</v>
      </c>
      <c r="FI35" s="42"/>
      <c r="FJ35" s="42">
        <v>0</v>
      </c>
      <c r="FK35" s="42">
        <v>0</v>
      </c>
      <c r="FL35" s="48"/>
      <c r="FM35" s="42">
        <v>2013.8</v>
      </c>
      <c r="FN35" s="42">
        <v>1006.9</v>
      </c>
      <c r="FO35" s="48">
        <v>50</v>
      </c>
      <c r="FP35" s="42">
        <v>58.6</v>
      </c>
      <c r="FQ35" s="42">
        <v>0</v>
      </c>
      <c r="FR35" s="48">
        <v>0</v>
      </c>
      <c r="FS35" s="42">
        <v>1.4</v>
      </c>
      <c r="FT35" s="42">
        <v>0.7</v>
      </c>
      <c r="FU35" s="42">
        <v>50</v>
      </c>
      <c r="FV35" s="42"/>
      <c r="FW35" s="42"/>
      <c r="FX35" s="42"/>
      <c r="FY35" s="42"/>
      <c r="FZ35" s="42"/>
      <c r="GA35" s="42"/>
      <c r="GB35" s="42">
        <v>540.8</v>
      </c>
      <c r="GC35" s="42">
        <v>203.80195</v>
      </c>
      <c r="GD35" s="42">
        <v>37.68527181952663</v>
      </c>
      <c r="GE35" s="49">
        <f t="shared" si="22"/>
        <v>0</v>
      </c>
      <c r="GF35" s="49">
        <f t="shared" si="23"/>
        <v>0</v>
      </c>
      <c r="GG35" s="43"/>
      <c r="GH35" s="42">
        <v>0</v>
      </c>
      <c r="GI35" s="42">
        <v>0</v>
      </c>
      <c r="GJ35" s="42"/>
      <c r="GK35" s="42"/>
      <c r="GL35" s="41">
        <f>C35+R35+GE35+DH35</f>
        <v>825448.45796</v>
      </c>
      <c r="GM35" s="41">
        <f>D35+S35+GF35+DI35</f>
        <v>392318.68671000004</v>
      </c>
      <c r="GN35" s="41">
        <f t="shared" si="11"/>
        <v>47.52794471014823</v>
      </c>
    </row>
    <row r="36" spans="1:196" ht="15">
      <c r="A36" s="45" t="s">
        <v>148</v>
      </c>
      <c r="B36" s="46" t="s">
        <v>106</v>
      </c>
      <c r="C36" s="41">
        <f t="shared" si="12"/>
        <v>141259</v>
      </c>
      <c r="D36" s="41">
        <f t="shared" si="13"/>
        <v>79913.69389</v>
      </c>
      <c r="E36" s="41">
        <f t="shared" si="5"/>
        <v>56.57246185375799</v>
      </c>
      <c r="F36" s="42"/>
      <c r="G36" s="42"/>
      <c r="H36" s="42"/>
      <c r="I36" s="47">
        <v>136564</v>
      </c>
      <c r="J36" s="47">
        <v>79913.69389</v>
      </c>
      <c r="K36" s="42">
        <f t="shared" si="14"/>
        <v>58.517393961805446</v>
      </c>
      <c r="L36" s="47">
        <v>4695</v>
      </c>
      <c r="M36" s="47"/>
      <c r="N36" s="42">
        <f t="shared" si="0"/>
        <v>0</v>
      </c>
      <c r="O36" s="42"/>
      <c r="P36" s="42"/>
      <c r="Q36" s="42"/>
      <c r="R36" s="41">
        <f t="shared" si="15"/>
        <v>575477.86455</v>
      </c>
      <c r="S36" s="41">
        <f t="shared" si="16"/>
        <v>258337.26479000002</v>
      </c>
      <c r="T36" s="41">
        <f t="shared" si="17"/>
        <v>44.89091252745388</v>
      </c>
      <c r="U36" s="42">
        <v>4100</v>
      </c>
      <c r="V36" s="42">
        <v>4100</v>
      </c>
      <c r="W36" s="42">
        <f t="shared" si="18"/>
        <v>100</v>
      </c>
      <c r="X36" s="42">
        <v>189950.5</v>
      </c>
      <c r="Y36" s="42">
        <v>151000.705</v>
      </c>
      <c r="Z36" s="42">
        <f t="shared" si="6"/>
        <v>79.49476574160109</v>
      </c>
      <c r="AA36" s="42">
        <v>128618.6</v>
      </c>
      <c r="AB36" s="42">
        <v>64145.632</v>
      </c>
      <c r="AC36" s="42">
        <f t="shared" si="7"/>
        <v>49.87274935351496</v>
      </c>
      <c r="AD36" s="42"/>
      <c r="AE36" s="42">
        <v>2491.5930000000003</v>
      </c>
      <c r="AF36" s="42"/>
      <c r="AG36" s="42">
        <v>395.584</v>
      </c>
      <c r="AH36" s="42"/>
      <c r="AI36" s="42"/>
      <c r="AJ36" s="42">
        <v>3119.71</v>
      </c>
      <c r="AK36" s="42">
        <v>0</v>
      </c>
      <c r="AL36" s="42">
        <v>0</v>
      </c>
      <c r="AM36" s="42"/>
      <c r="AN36" s="42"/>
      <c r="AO36" s="42"/>
      <c r="AP36" s="42"/>
      <c r="AQ36" s="42"/>
      <c r="AR36" s="42"/>
      <c r="AS36" s="42">
        <v>0</v>
      </c>
      <c r="AT36" s="42">
        <v>0</v>
      </c>
      <c r="AU36" s="41"/>
      <c r="AV36" s="42"/>
      <c r="AW36" s="42">
        <v>13928.8</v>
      </c>
      <c r="AX36" s="42">
        <v>0</v>
      </c>
      <c r="AY36" s="48">
        <f>AX36/AW36%</f>
        <v>0</v>
      </c>
      <c r="AZ36" s="42">
        <v>0</v>
      </c>
      <c r="BA36" s="42">
        <v>0</v>
      </c>
      <c r="BB36" s="48"/>
      <c r="BC36" s="48">
        <v>0</v>
      </c>
      <c r="BD36" s="48">
        <v>4059.12</v>
      </c>
      <c r="BE36" s="48">
        <v>3126.54</v>
      </c>
      <c r="BF36" s="48">
        <f t="shared" si="8"/>
        <v>77.0250694731863</v>
      </c>
      <c r="BG36" s="42">
        <v>1557.7</v>
      </c>
      <c r="BH36" s="42">
        <v>839.2</v>
      </c>
      <c r="BI36" s="42">
        <f t="shared" si="9"/>
        <v>53.874301855299485</v>
      </c>
      <c r="BJ36" s="42">
        <v>4000</v>
      </c>
      <c r="BK36" s="42"/>
      <c r="BL36" s="48">
        <v>0</v>
      </c>
      <c r="BM36" s="42"/>
      <c r="BN36" s="42"/>
      <c r="BO36" s="42"/>
      <c r="BP36" s="42">
        <v>0</v>
      </c>
      <c r="BQ36" s="42"/>
      <c r="BR36" s="42"/>
      <c r="BS36" s="42">
        <v>0</v>
      </c>
      <c r="BT36" s="42"/>
      <c r="BU36" s="42"/>
      <c r="BV36" s="42">
        <v>181969.17695</v>
      </c>
      <c r="BW36" s="42">
        <v>17323.89</v>
      </c>
      <c r="BX36" s="42">
        <f>BW36/BV36%</f>
        <v>9.520233201230623</v>
      </c>
      <c r="BY36" s="42"/>
      <c r="BZ36" s="42"/>
      <c r="CA36" s="42"/>
      <c r="CB36" s="42"/>
      <c r="CC36" s="42"/>
      <c r="CD36" s="42"/>
      <c r="CE36" s="42">
        <v>2267.5557599999997</v>
      </c>
      <c r="CF36" s="42">
        <v>2267.5557400000002</v>
      </c>
      <c r="CG36" s="48">
        <f t="shared" si="19"/>
        <v>99.99999911799304</v>
      </c>
      <c r="CH36" s="42">
        <v>0</v>
      </c>
      <c r="CI36" s="42">
        <v>0</v>
      </c>
      <c r="CJ36" s="41"/>
      <c r="CK36" s="42"/>
      <c r="CL36" s="42">
        <v>0</v>
      </c>
      <c r="CM36" s="42"/>
      <c r="CN36" s="42"/>
      <c r="CO36" s="42"/>
      <c r="CP36" s="42">
        <v>270</v>
      </c>
      <c r="CQ36" s="42">
        <v>10735.79384</v>
      </c>
      <c r="CR36" s="42">
        <v>12011</v>
      </c>
      <c r="CS36" s="42">
        <v>12011</v>
      </c>
      <c r="CT36" s="42">
        <f t="shared" si="20"/>
        <v>100</v>
      </c>
      <c r="CU36" s="42"/>
      <c r="CV36" s="42"/>
      <c r="CW36" s="42"/>
      <c r="CX36" s="42"/>
      <c r="CY36" s="42"/>
      <c r="CZ36" s="42"/>
      <c r="DA36" s="42">
        <v>4503.034</v>
      </c>
      <c r="DB36" s="42"/>
      <c r="DC36" s="42"/>
      <c r="DD36" s="42"/>
      <c r="DE36" s="42">
        <v>11499.697</v>
      </c>
      <c r="DF36" s="42">
        <v>3522.74205</v>
      </c>
      <c r="DG36" s="48">
        <f t="shared" si="21"/>
        <v>30.633346687308368</v>
      </c>
      <c r="DH36" s="43">
        <f t="shared" si="24"/>
        <v>656838.9892300002</v>
      </c>
      <c r="DI36" s="43">
        <f>DL36+DO36+DR36+DU36+DX36+EA36+EJ36+EM36+EP36+ES36+EV36+EY36+FB36+FE36+FH36+FK36+FN36+FQ36+FT36+FW36+FZ36+GC36</f>
        <v>408278.59955</v>
      </c>
      <c r="DJ36" s="41">
        <f t="shared" si="10"/>
        <v>62.15809448653729</v>
      </c>
      <c r="DK36" s="42">
        <v>9630</v>
      </c>
      <c r="DL36" s="42">
        <v>4815</v>
      </c>
      <c r="DM36" s="42">
        <v>50</v>
      </c>
      <c r="DN36" s="42">
        <v>402.5</v>
      </c>
      <c r="DO36" s="42">
        <v>201.04</v>
      </c>
      <c r="DP36" s="42">
        <v>49.94782608695652</v>
      </c>
      <c r="DQ36" s="42">
        <v>425.1</v>
      </c>
      <c r="DR36" s="42">
        <v>164.6796</v>
      </c>
      <c r="DS36" s="42">
        <v>38.73902611150317</v>
      </c>
      <c r="DT36" s="42">
        <v>0</v>
      </c>
      <c r="DU36" s="42">
        <v>0</v>
      </c>
      <c r="DV36" s="48"/>
      <c r="DW36" s="42">
        <v>0</v>
      </c>
      <c r="DX36" s="42">
        <v>0</v>
      </c>
      <c r="DY36" s="42"/>
      <c r="DZ36" s="42">
        <v>22976.58923</v>
      </c>
      <c r="EA36" s="42">
        <v>5326.984</v>
      </c>
      <c r="EB36" s="48">
        <v>23.18439846173809</v>
      </c>
      <c r="EC36" s="42">
        <v>11</v>
      </c>
      <c r="ED36" s="42"/>
      <c r="EE36" s="48">
        <v>0</v>
      </c>
      <c r="EF36" s="42">
        <v>13.5</v>
      </c>
      <c r="EG36" s="42"/>
      <c r="EH36" s="48">
        <v>0</v>
      </c>
      <c r="EI36" s="42">
        <v>161782.2</v>
      </c>
      <c r="EJ36" s="42">
        <v>96353.258</v>
      </c>
      <c r="EK36" s="48">
        <v>59.55739135702197</v>
      </c>
      <c r="EL36" s="42">
        <v>417.6</v>
      </c>
      <c r="EM36" s="42">
        <v>292.8</v>
      </c>
      <c r="EN36" s="42">
        <v>70.11494252873564</v>
      </c>
      <c r="EO36" s="42">
        <v>406731.4</v>
      </c>
      <c r="EP36" s="42">
        <v>272541.666</v>
      </c>
      <c r="EQ36" s="48">
        <v>67.00777613924079</v>
      </c>
      <c r="ER36" s="42">
        <v>332</v>
      </c>
      <c r="ES36" s="42">
        <v>150.8</v>
      </c>
      <c r="ET36" s="48">
        <v>45.42168674698796</v>
      </c>
      <c r="EU36" s="42">
        <v>5767.5</v>
      </c>
      <c r="EV36" s="42">
        <v>1541</v>
      </c>
      <c r="EW36" s="48">
        <v>26.718682271348072</v>
      </c>
      <c r="EX36" s="42">
        <v>127.3</v>
      </c>
      <c r="EY36" s="42">
        <v>29.2</v>
      </c>
      <c r="EZ36" s="42">
        <v>22.937941869599374</v>
      </c>
      <c r="FA36" s="42">
        <v>37319.4</v>
      </c>
      <c r="FB36" s="42">
        <v>20371.22</v>
      </c>
      <c r="FC36" s="42">
        <v>54.586140184461705</v>
      </c>
      <c r="FD36" s="42">
        <v>5997.3</v>
      </c>
      <c r="FE36" s="42">
        <v>4030</v>
      </c>
      <c r="FF36" s="42">
        <v>67.19690527403999</v>
      </c>
      <c r="FG36" s="42">
        <v>0</v>
      </c>
      <c r="FH36" s="42">
        <v>0</v>
      </c>
      <c r="FI36" s="42"/>
      <c r="FJ36" s="42">
        <v>0</v>
      </c>
      <c r="FK36" s="42">
        <v>0</v>
      </c>
      <c r="FL36" s="48"/>
      <c r="FM36" s="42">
        <v>3765.2</v>
      </c>
      <c r="FN36" s="42">
        <v>1882.6</v>
      </c>
      <c r="FO36" s="48">
        <v>49.99999999999999</v>
      </c>
      <c r="FP36" s="42">
        <v>113.8</v>
      </c>
      <c r="FQ36" s="42">
        <v>30.336</v>
      </c>
      <c r="FR36" s="48">
        <v>26.657293497363796</v>
      </c>
      <c r="FS36" s="42">
        <v>9.4</v>
      </c>
      <c r="FT36" s="42">
        <v>4.6</v>
      </c>
      <c r="FU36" s="42">
        <v>48.93617021276595</v>
      </c>
      <c r="FV36" s="42"/>
      <c r="FW36" s="42"/>
      <c r="FX36" s="42"/>
      <c r="FY36" s="42"/>
      <c r="FZ36" s="42"/>
      <c r="GA36" s="42"/>
      <c r="GB36" s="42">
        <v>1017.2</v>
      </c>
      <c r="GC36" s="42">
        <v>543.41595</v>
      </c>
      <c r="GD36" s="42">
        <v>53.42272414471096</v>
      </c>
      <c r="GE36" s="49">
        <f t="shared" si="22"/>
        <v>0</v>
      </c>
      <c r="GF36" s="49">
        <f t="shared" si="23"/>
        <v>0</v>
      </c>
      <c r="GG36" s="43"/>
      <c r="GH36" s="42">
        <v>0</v>
      </c>
      <c r="GI36" s="42">
        <v>0</v>
      </c>
      <c r="GJ36" s="42"/>
      <c r="GK36" s="42"/>
      <c r="GL36" s="41">
        <f>C36+R36+GE36+DH36</f>
        <v>1373575.8537800002</v>
      </c>
      <c r="GM36" s="41">
        <f>D36+S36+GF36+DI36</f>
        <v>746529.5582300001</v>
      </c>
      <c r="GN36" s="41">
        <f t="shared" si="11"/>
        <v>54.34935072392213</v>
      </c>
    </row>
    <row r="37" spans="1:196" ht="15">
      <c r="A37" s="45" t="s">
        <v>149</v>
      </c>
      <c r="B37" s="46" t="s">
        <v>107</v>
      </c>
      <c r="C37" s="41">
        <f t="shared" si="12"/>
        <v>69286</v>
      </c>
      <c r="D37" s="41">
        <f t="shared" si="13"/>
        <v>37718.6813</v>
      </c>
      <c r="E37" s="41">
        <f t="shared" si="5"/>
        <v>54.43910934387899</v>
      </c>
      <c r="F37" s="42"/>
      <c r="G37" s="42"/>
      <c r="H37" s="42"/>
      <c r="I37" s="47">
        <v>69086</v>
      </c>
      <c r="J37" s="47">
        <v>37718.6813</v>
      </c>
      <c r="K37" s="42">
        <f t="shared" si="14"/>
        <v>54.59670743710737</v>
      </c>
      <c r="L37" s="47">
        <v>200</v>
      </c>
      <c r="M37" s="47"/>
      <c r="N37" s="42">
        <f t="shared" si="0"/>
        <v>0</v>
      </c>
      <c r="O37" s="42"/>
      <c r="P37" s="42"/>
      <c r="Q37" s="42"/>
      <c r="R37" s="41">
        <f t="shared" si="15"/>
        <v>63710.88632</v>
      </c>
      <c r="S37" s="41">
        <f t="shared" si="16"/>
        <v>39122.33931</v>
      </c>
      <c r="T37" s="41">
        <f t="shared" si="17"/>
        <v>61.406050943163216</v>
      </c>
      <c r="U37" s="42">
        <v>735.9</v>
      </c>
      <c r="V37" s="42">
        <v>735.9</v>
      </c>
      <c r="W37" s="42">
        <f t="shared" si="18"/>
        <v>100</v>
      </c>
      <c r="X37" s="42">
        <v>19383.1</v>
      </c>
      <c r="Y37" s="42">
        <v>19383.1</v>
      </c>
      <c r="Z37" s="42">
        <f t="shared" si="6"/>
        <v>100</v>
      </c>
      <c r="AA37" s="42">
        <v>30813.8</v>
      </c>
      <c r="AB37" s="42">
        <v>14065.8</v>
      </c>
      <c r="AC37" s="42">
        <f t="shared" si="7"/>
        <v>45.647729264160866</v>
      </c>
      <c r="AD37" s="42"/>
      <c r="AE37" s="42">
        <v>14.32</v>
      </c>
      <c r="AF37" s="42"/>
      <c r="AG37" s="42">
        <v>237.35</v>
      </c>
      <c r="AH37" s="42"/>
      <c r="AI37" s="42"/>
      <c r="AJ37" s="42">
        <v>0</v>
      </c>
      <c r="AK37" s="42">
        <v>0</v>
      </c>
      <c r="AL37" s="42">
        <v>0</v>
      </c>
      <c r="AM37" s="42"/>
      <c r="AN37" s="42"/>
      <c r="AO37" s="42"/>
      <c r="AP37" s="42"/>
      <c r="AQ37" s="42"/>
      <c r="AR37" s="42"/>
      <c r="AS37" s="42">
        <v>0</v>
      </c>
      <c r="AT37" s="42">
        <v>0</v>
      </c>
      <c r="AU37" s="41"/>
      <c r="AV37" s="42"/>
      <c r="AW37" s="42">
        <v>0</v>
      </c>
      <c r="AX37" s="42">
        <v>0</v>
      </c>
      <c r="AY37" s="48"/>
      <c r="AZ37" s="42">
        <v>0</v>
      </c>
      <c r="BA37" s="42">
        <v>0</v>
      </c>
      <c r="BB37" s="48"/>
      <c r="BC37" s="48">
        <v>0</v>
      </c>
      <c r="BD37" s="48">
        <v>529.2</v>
      </c>
      <c r="BE37" s="48">
        <v>529.2</v>
      </c>
      <c r="BF37" s="48">
        <f t="shared" si="8"/>
        <v>100</v>
      </c>
      <c r="BG37" s="42">
        <v>0</v>
      </c>
      <c r="BH37" s="42">
        <v>0</v>
      </c>
      <c r="BI37" s="42"/>
      <c r="BJ37" s="42">
        <v>0</v>
      </c>
      <c r="BK37" s="42"/>
      <c r="BL37" s="41"/>
      <c r="BM37" s="42"/>
      <c r="BN37" s="42"/>
      <c r="BO37" s="42"/>
      <c r="BP37" s="42">
        <v>0</v>
      </c>
      <c r="BQ37" s="42"/>
      <c r="BR37" s="42"/>
      <c r="BS37" s="42">
        <v>1845.637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>
        <v>1879.33932</v>
      </c>
      <c r="CF37" s="42">
        <v>1879.33931</v>
      </c>
      <c r="CG37" s="48">
        <f t="shared" si="19"/>
        <v>99.9999994678981</v>
      </c>
      <c r="CH37" s="42">
        <v>0</v>
      </c>
      <c r="CI37" s="42">
        <v>0</v>
      </c>
      <c r="CJ37" s="41"/>
      <c r="CK37" s="42"/>
      <c r="CL37" s="42">
        <v>0</v>
      </c>
      <c r="CM37" s="42"/>
      <c r="CN37" s="42"/>
      <c r="CO37" s="42"/>
      <c r="CP37" s="42">
        <v>150</v>
      </c>
      <c r="CQ37" s="42">
        <v>0</v>
      </c>
      <c r="CR37" s="42">
        <v>2239</v>
      </c>
      <c r="CS37" s="42">
        <v>2239</v>
      </c>
      <c r="CT37" s="42">
        <f t="shared" si="20"/>
        <v>100</v>
      </c>
      <c r="CU37" s="42"/>
      <c r="CV37" s="42"/>
      <c r="CW37" s="42"/>
      <c r="CX37" s="42"/>
      <c r="CY37" s="42"/>
      <c r="CZ37" s="42"/>
      <c r="DA37" s="42">
        <v>3538.54</v>
      </c>
      <c r="DB37" s="42"/>
      <c r="DC37" s="42"/>
      <c r="DD37" s="42"/>
      <c r="DE37" s="42">
        <v>2344.7</v>
      </c>
      <c r="DF37" s="42">
        <v>290</v>
      </c>
      <c r="DG37" s="48">
        <f t="shared" si="21"/>
        <v>12.368320040943404</v>
      </c>
      <c r="DH37" s="43">
        <f t="shared" si="24"/>
        <v>90091.82300000002</v>
      </c>
      <c r="DI37" s="43">
        <f>DL37+DO37+DR37+DU37+DX37+EA37+EJ37+EM37+EP37+ES37+EV37+EY37+FB37+FE37+FH37+FK37+FN37+FQ37+FT37+FW37+FZ37+GC37</f>
        <v>64303.775949999996</v>
      </c>
      <c r="DJ37" s="41">
        <f t="shared" si="10"/>
        <v>71.3758183692209</v>
      </c>
      <c r="DK37" s="42">
        <v>1042</v>
      </c>
      <c r="DL37" s="42">
        <v>520.8</v>
      </c>
      <c r="DM37" s="42">
        <v>49.980806142034545</v>
      </c>
      <c r="DN37" s="42">
        <v>140</v>
      </c>
      <c r="DO37" s="42">
        <v>69.67</v>
      </c>
      <c r="DP37" s="42">
        <v>49.76428571428572</v>
      </c>
      <c r="DQ37" s="42">
        <v>181.6</v>
      </c>
      <c r="DR37" s="42">
        <v>73.46</v>
      </c>
      <c r="DS37" s="42">
        <v>40.451541850220266</v>
      </c>
      <c r="DT37" s="42">
        <v>0</v>
      </c>
      <c r="DU37" s="42">
        <v>0</v>
      </c>
      <c r="DV37" s="48"/>
      <c r="DW37" s="42">
        <v>0</v>
      </c>
      <c r="DX37" s="42">
        <v>0</v>
      </c>
      <c r="DY37" s="42"/>
      <c r="DZ37" s="42">
        <v>75.323</v>
      </c>
      <c r="EA37" s="42">
        <v>75.323</v>
      </c>
      <c r="EB37" s="48"/>
      <c r="EC37" s="42">
        <v>0</v>
      </c>
      <c r="ED37" s="42"/>
      <c r="EE37" s="48"/>
      <c r="EF37" s="42">
        <v>0.1</v>
      </c>
      <c r="EG37" s="42"/>
      <c r="EH37" s="48"/>
      <c r="EI37" s="42">
        <v>21656.3</v>
      </c>
      <c r="EJ37" s="42">
        <v>14493.58</v>
      </c>
      <c r="EK37" s="48">
        <v>66.92546741594825</v>
      </c>
      <c r="EL37" s="42">
        <v>318</v>
      </c>
      <c r="EM37" s="42">
        <v>119.8</v>
      </c>
      <c r="EN37" s="42">
        <v>37.672955974842765</v>
      </c>
      <c r="EO37" s="42">
        <v>57592.3</v>
      </c>
      <c r="EP37" s="42">
        <v>45043.933</v>
      </c>
      <c r="EQ37" s="48">
        <v>78.21172795668865</v>
      </c>
      <c r="ER37" s="42">
        <v>39.8</v>
      </c>
      <c r="ES37" s="42">
        <v>17</v>
      </c>
      <c r="ET37" s="48">
        <v>42.71356783919598</v>
      </c>
      <c r="EU37" s="42">
        <v>2093</v>
      </c>
      <c r="EV37" s="42">
        <v>849.5</v>
      </c>
      <c r="EW37" s="48">
        <v>40.58767319636885</v>
      </c>
      <c r="EX37" s="42">
        <v>63.7</v>
      </c>
      <c r="EY37" s="42">
        <v>29.2</v>
      </c>
      <c r="EZ37" s="42">
        <v>45.83987441130298</v>
      </c>
      <c r="FA37" s="42">
        <v>5069.2</v>
      </c>
      <c r="FB37" s="42">
        <v>2231.5</v>
      </c>
      <c r="FC37" s="42">
        <v>44.02075278150399</v>
      </c>
      <c r="FD37" s="42">
        <v>817.8</v>
      </c>
      <c r="FE37" s="42">
        <v>265</v>
      </c>
      <c r="FF37" s="42">
        <v>32.404010760577165</v>
      </c>
      <c r="FG37" s="42">
        <v>0</v>
      </c>
      <c r="FH37" s="42">
        <v>0</v>
      </c>
      <c r="FI37" s="42"/>
      <c r="FJ37" s="42">
        <v>0</v>
      </c>
      <c r="FK37" s="42">
        <v>0</v>
      </c>
      <c r="FL37" s="48"/>
      <c r="FM37" s="42">
        <v>553.8</v>
      </c>
      <c r="FN37" s="42">
        <v>276.9</v>
      </c>
      <c r="FO37" s="48">
        <v>50</v>
      </c>
      <c r="FP37" s="42">
        <v>14.3</v>
      </c>
      <c r="FQ37" s="42">
        <v>0</v>
      </c>
      <c r="FR37" s="48">
        <v>0</v>
      </c>
      <c r="FS37" s="42">
        <v>1.3</v>
      </c>
      <c r="FT37" s="42">
        <v>0.64</v>
      </c>
      <c r="FU37" s="42">
        <v>49.230769230769226</v>
      </c>
      <c r="FV37" s="42"/>
      <c r="FW37" s="42"/>
      <c r="FX37" s="42"/>
      <c r="FY37" s="42"/>
      <c r="FZ37" s="42"/>
      <c r="GA37" s="42"/>
      <c r="GB37" s="42">
        <v>433.3</v>
      </c>
      <c r="GC37" s="42">
        <v>237.46995</v>
      </c>
      <c r="GD37" s="42">
        <v>54.804973459496885</v>
      </c>
      <c r="GE37" s="49">
        <f t="shared" si="22"/>
        <v>0</v>
      </c>
      <c r="GF37" s="49">
        <f t="shared" si="23"/>
        <v>0</v>
      </c>
      <c r="GG37" s="43"/>
      <c r="GH37" s="42">
        <v>0</v>
      </c>
      <c r="GI37" s="42">
        <v>0</v>
      </c>
      <c r="GJ37" s="42"/>
      <c r="GK37" s="42"/>
      <c r="GL37" s="41">
        <f>C37+R37+GE37+DH37</f>
        <v>223088.70932000002</v>
      </c>
      <c r="GM37" s="41">
        <f>D37+S37+GF37+DI37</f>
        <v>141144.79656</v>
      </c>
      <c r="GN37" s="41">
        <f t="shared" si="11"/>
        <v>63.2684625726804</v>
      </c>
    </row>
    <row r="38" spans="1:196" ht="15">
      <c r="A38" s="45" t="s">
        <v>150</v>
      </c>
      <c r="B38" s="46" t="s">
        <v>108</v>
      </c>
      <c r="C38" s="41">
        <f t="shared" si="12"/>
        <v>124096</v>
      </c>
      <c r="D38" s="41">
        <f t="shared" si="13"/>
        <v>66515.82981</v>
      </c>
      <c r="E38" s="41">
        <f t="shared" si="5"/>
        <v>53.600301226469824</v>
      </c>
      <c r="F38" s="42"/>
      <c r="G38" s="42"/>
      <c r="H38" s="42"/>
      <c r="I38" s="47">
        <v>123746</v>
      </c>
      <c r="J38" s="47">
        <v>66515.82981</v>
      </c>
      <c r="K38" s="42">
        <f t="shared" si="14"/>
        <v>53.751902938276785</v>
      </c>
      <c r="L38" s="47">
        <v>350</v>
      </c>
      <c r="M38" s="47"/>
      <c r="N38" s="42">
        <f t="shared" si="0"/>
        <v>0</v>
      </c>
      <c r="O38" s="42"/>
      <c r="P38" s="42"/>
      <c r="Q38" s="42"/>
      <c r="R38" s="41">
        <f t="shared" si="15"/>
        <v>195812.91579999996</v>
      </c>
      <c r="S38" s="41">
        <f t="shared" si="16"/>
        <v>117439.9002</v>
      </c>
      <c r="T38" s="41">
        <f t="shared" si="17"/>
        <v>59.97556377739207</v>
      </c>
      <c r="U38" s="42">
        <v>3642.5</v>
      </c>
      <c r="V38" s="42">
        <v>3642.5</v>
      </c>
      <c r="W38" s="42">
        <f t="shared" si="18"/>
        <v>100.00000000000001</v>
      </c>
      <c r="X38" s="42">
        <v>65985.7</v>
      </c>
      <c r="Y38" s="42">
        <v>52377.897</v>
      </c>
      <c r="Z38" s="42">
        <f t="shared" si="6"/>
        <v>79.37764849050627</v>
      </c>
      <c r="AA38" s="42">
        <v>65288.1</v>
      </c>
      <c r="AB38" s="42">
        <v>31789.476</v>
      </c>
      <c r="AC38" s="42">
        <f t="shared" si="7"/>
        <v>48.691072339369654</v>
      </c>
      <c r="AD38" s="42"/>
      <c r="AE38" s="42">
        <v>77.3</v>
      </c>
      <c r="AF38" s="42"/>
      <c r="AG38" s="42">
        <v>781.438</v>
      </c>
      <c r="AH38" s="42"/>
      <c r="AI38" s="42"/>
      <c r="AJ38" s="42">
        <v>2450</v>
      </c>
      <c r="AK38" s="42">
        <v>0</v>
      </c>
      <c r="AL38" s="42">
        <v>0</v>
      </c>
      <c r="AM38" s="42"/>
      <c r="AN38" s="42"/>
      <c r="AO38" s="42"/>
      <c r="AP38" s="42"/>
      <c r="AQ38" s="42"/>
      <c r="AR38" s="42"/>
      <c r="AS38" s="42">
        <v>716.001</v>
      </c>
      <c r="AT38" s="42">
        <v>0</v>
      </c>
      <c r="AU38" s="41">
        <f>AT38/AS38%</f>
        <v>0</v>
      </c>
      <c r="AV38" s="42"/>
      <c r="AW38" s="42">
        <v>0</v>
      </c>
      <c r="AX38" s="42">
        <v>0</v>
      </c>
      <c r="AY38" s="41"/>
      <c r="AZ38" s="42">
        <v>0</v>
      </c>
      <c r="BA38" s="42">
        <v>0</v>
      </c>
      <c r="BB38" s="48"/>
      <c r="BC38" s="48">
        <v>0</v>
      </c>
      <c r="BD38" s="48">
        <v>5175.6</v>
      </c>
      <c r="BE38" s="48">
        <v>3818.0484</v>
      </c>
      <c r="BF38" s="48">
        <f t="shared" si="8"/>
        <v>73.77015998145143</v>
      </c>
      <c r="BG38" s="42">
        <v>2871.9</v>
      </c>
      <c r="BH38" s="42">
        <v>1205.3</v>
      </c>
      <c r="BI38" s="42">
        <f t="shared" si="9"/>
        <v>41.968731501793236</v>
      </c>
      <c r="BJ38" s="42">
        <v>4000</v>
      </c>
      <c r="BK38" s="42"/>
      <c r="BL38" s="48">
        <v>0</v>
      </c>
      <c r="BM38" s="42"/>
      <c r="BN38" s="42"/>
      <c r="BO38" s="42"/>
      <c r="BP38" s="42">
        <v>0</v>
      </c>
      <c r="BQ38" s="42"/>
      <c r="BR38" s="42"/>
      <c r="BS38" s="42">
        <v>0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>
        <v>0</v>
      </c>
      <c r="CF38" s="42">
        <v>0</v>
      </c>
      <c r="CG38" s="41"/>
      <c r="CH38" s="42">
        <v>634.3788000000001</v>
      </c>
      <c r="CI38" s="42">
        <v>634.3788000000001</v>
      </c>
      <c r="CJ38" s="41">
        <f>CI38/CH38%</f>
        <v>100</v>
      </c>
      <c r="CK38" s="42"/>
      <c r="CL38" s="42">
        <v>673.587</v>
      </c>
      <c r="CM38" s="42"/>
      <c r="CN38" s="42"/>
      <c r="CO38" s="42"/>
      <c r="CP38" s="42">
        <v>270</v>
      </c>
      <c r="CQ38" s="42">
        <v>430.271</v>
      </c>
      <c r="CR38" s="42">
        <v>27602.3</v>
      </c>
      <c r="CS38" s="42">
        <v>23872.3</v>
      </c>
      <c r="CT38" s="42">
        <f t="shared" si="20"/>
        <v>86.48663336026347</v>
      </c>
      <c r="CU38" s="42"/>
      <c r="CV38" s="42"/>
      <c r="CW38" s="42"/>
      <c r="CX38" s="42"/>
      <c r="CY38" s="42"/>
      <c r="CZ38" s="42"/>
      <c r="DA38" s="42">
        <v>5613.84</v>
      </c>
      <c r="DB38" s="42"/>
      <c r="DC38" s="42"/>
      <c r="DD38" s="42"/>
      <c r="DE38" s="42">
        <v>9600</v>
      </c>
      <c r="DF38" s="42">
        <v>100</v>
      </c>
      <c r="DG38" s="48">
        <f t="shared" si="21"/>
        <v>1.0416666666666667</v>
      </c>
      <c r="DH38" s="43">
        <f t="shared" si="24"/>
        <v>355288</v>
      </c>
      <c r="DI38" s="43">
        <f>DL38+DO38+DR38+DU38+DX38+EA38+EJ38+EM38+EP38+ES38+EV38+EY38+FB38+FE38+FH38+FK38+FN38+FQ38+FT38+FW38+FZ38+GC38</f>
        <v>265435.4574799999</v>
      </c>
      <c r="DJ38" s="41">
        <f t="shared" si="10"/>
        <v>74.7099416473396</v>
      </c>
      <c r="DK38" s="42">
        <v>5903</v>
      </c>
      <c r="DL38" s="42">
        <v>2951.4</v>
      </c>
      <c r="DM38" s="42">
        <v>49.998305946129086</v>
      </c>
      <c r="DN38" s="42">
        <v>245</v>
      </c>
      <c r="DO38" s="42">
        <v>122.41</v>
      </c>
      <c r="DP38" s="42">
        <v>49.963265306122445</v>
      </c>
      <c r="DQ38" s="42">
        <v>405.8</v>
      </c>
      <c r="DR38" s="42">
        <v>172.53903</v>
      </c>
      <c r="DS38" s="42">
        <v>42.51824297683588</v>
      </c>
      <c r="DT38" s="42">
        <v>492.7</v>
      </c>
      <c r="DU38" s="42">
        <v>492.7</v>
      </c>
      <c r="DV38" s="48">
        <v>100</v>
      </c>
      <c r="DW38" s="42">
        <v>85.6</v>
      </c>
      <c r="DX38" s="42">
        <v>85.6</v>
      </c>
      <c r="DY38" s="42">
        <v>100</v>
      </c>
      <c r="DZ38" s="42">
        <v>352.5</v>
      </c>
      <c r="EA38" s="42">
        <v>352.5</v>
      </c>
      <c r="EB38" s="48">
        <v>100</v>
      </c>
      <c r="EC38" s="42">
        <v>0</v>
      </c>
      <c r="ED38" s="42"/>
      <c r="EE38" s="48"/>
      <c r="EF38" s="42">
        <v>0.1</v>
      </c>
      <c r="EG38" s="42"/>
      <c r="EH38" s="48">
        <v>0</v>
      </c>
      <c r="EI38" s="42">
        <v>88535.9</v>
      </c>
      <c r="EJ38" s="42">
        <v>61034.985</v>
      </c>
      <c r="EK38" s="48">
        <v>68.93812001685193</v>
      </c>
      <c r="EL38" s="42">
        <v>1351.8</v>
      </c>
      <c r="EM38" s="42">
        <v>774.4</v>
      </c>
      <c r="EN38" s="42">
        <v>57.28658085515609</v>
      </c>
      <c r="EO38" s="42">
        <v>220895.4</v>
      </c>
      <c r="EP38" s="42">
        <v>183132.93</v>
      </c>
      <c r="EQ38" s="48">
        <v>82.90481829861555</v>
      </c>
      <c r="ER38" s="42">
        <v>68.1</v>
      </c>
      <c r="ES38" s="42">
        <v>24.61</v>
      </c>
      <c r="ET38" s="48">
        <v>36.13803230543319</v>
      </c>
      <c r="EU38" s="42">
        <v>4972.9</v>
      </c>
      <c r="EV38" s="42">
        <v>1783</v>
      </c>
      <c r="EW38" s="48">
        <v>35.85433047115365</v>
      </c>
      <c r="EX38" s="42">
        <v>127.3</v>
      </c>
      <c r="EY38" s="42">
        <v>45.3</v>
      </c>
      <c r="EZ38" s="42">
        <v>35.585231736056556</v>
      </c>
      <c r="FA38" s="42">
        <v>21984.4</v>
      </c>
      <c r="FB38" s="42">
        <v>11086.968</v>
      </c>
      <c r="FC38" s="42">
        <v>50.43106930368807</v>
      </c>
      <c r="FD38" s="42">
        <v>3816.5</v>
      </c>
      <c r="FE38" s="42">
        <v>1530</v>
      </c>
      <c r="FF38" s="42">
        <v>40.089086859688194</v>
      </c>
      <c r="FG38" s="42">
        <v>3744</v>
      </c>
      <c r="FH38" s="42">
        <v>742.4995</v>
      </c>
      <c r="FI38" s="42">
        <v>19.831717414529916</v>
      </c>
      <c r="FJ38" s="42">
        <v>7</v>
      </c>
      <c r="FK38" s="42">
        <v>0.5</v>
      </c>
      <c r="FL38" s="48">
        <v>7.142857142857142</v>
      </c>
      <c r="FM38" s="42">
        <v>1659.5</v>
      </c>
      <c r="FN38" s="42">
        <v>829.75</v>
      </c>
      <c r="FO38" s="48">
        <v>50</v>
      </c>
      <c r="FP38" s="42">
        <v>75.4</v>
      </c>
      <c r="FQ38" s="42">
        <v>0</v>
      </c>
      <c r="FR38" s="48">
        <v>0</v>
      </c>
      <c r="FS38" s="42">
        <v>4.8</v>
      </c>
      <c r="FT38" s="42">
        <v>2.4</v>
      </c>
      <c r="FU38" s="42">
        <v>50</v>
      </c>
      <c r="FV38" s="42"/>
      <c r="FW38" s="42"/>
      <c r="FX38" s="42"/>
      <c r="FY38" s="42"/>
      <c r="FZ38" s="42"/>
      <c r="GA38" s="42"/>
      <c r="GB38" s="42">
        <v>560.3</v>
      </c>
      <c r="GC38" s="42">
        <v>270.96595</v>
      </c>
      <c r="GD38" s="42">
        <v>48.36086917722649</v>
      </c>
      <c r="GE38" s="49">
        <f t="shared" si="22"/>
        <v>0</v>
      </c>
      <c r="GF38" s="49">
        <f t="shared" si="23"/>
        <v>0</v>
      </c>
      <c r="GG38" s="43"/>
      <c r="GH38" s="42">
        <v>0</v>
      </c>
      <c r="GI38" s="42">
        <v>0</v>
      </c>
      <c r="GJ38" s="42"/>
      <c r="GK38" s="42"/>
      <c r="GL38" s="41">
        <f>C38+R38+GE38+DH38</f>
        <v>675196.9158</v>
      </c>
      <c r="GM38" s="41">
        <f>D38+S38+GF38+DI38</f>
        <v>449391.1874899999</v>
      </c>
      <c r="GN38" s="41">
        <f t="shared" si="11"/>
        <v>66.55705572315055</v>
      </c>
    </row>
    <row r="39" spans="1:196" s="4" customFormat="1" ht="14.25">
      <c r="A39" s="51" t="s">
        <v>118</v>
      </c>
      <c r="B39" s="51" t="s">
        <v>117</v>
      </c>
      <c r="C39" s="41">
        <f>F39+I39+O39</f>
        <v>281437.4</v>
      </c>
      <c r="D39" s="41">
        <f>G39+J39+P39</f>
        <v>156199.97606</v>
      </c>
      <c r="E39" s="41">
        <f t="shared" si="5"/>
        <v>55.50078847374228</v>
      </c>
      <c r="F39" s="43">
        <f>SUM(F40:F43)</f>
        <v>58549</v>
      </c>
      <c r="G39" s="43">
        <f>SUM(G40:G43)</f>
        <v>29275.2</v>
      </c>
      <c r="H39" s="43">
        <f>G39/F39%</f>
        <v>50.001195579770794</v>
      </c>
      <c r="I39" s="43">
        <f>SUM(I40:I43)</f>
        <v>192817.4</v>
      </c>
      <c r="J39" s="43">
        <f>SUM(J40:J43)</f>
        <v>111888.77605999999</v>
      </c>
      <c r="K39" s="43">
        <f>J39/I39%</f>
        <v>58.02836054215024</v>
      </c>
      <c r="L39" s="43">
        <f>SUM(L40:L43)</f>
        <v>50</v>
      </c>
      <c r="M39" s="43">
        <f>SUM(M40:M43)</f>
        <v>0</v>
      </c>
      <c r="N39" s="43">
        <f t="shared" si="0"/>
        <v>0</v>
      </c>
      <c r="O39" s="43">
        <f>SUM(O40:O43)</f>
        <v>30071</v>
      </c>
      <c r="P39" s="43">
        <f>SUM(P40:P43)</f>
        <v>15036</v>
      </c>
      <c r="Q39" s="43">
        <f>P39/O39%</f>
        <v>50.00166273153537</v>
      </c>
      <c r="R39" s="41">
        <f t="shared" si="15"/>
        <v>1126776.4852479154</v>
      </c>
      <c r="S39" s="43">
        <f>SUM(S40:S43)</f>
        <v>285420.16020000004</v>
      </c>
      <c r="T39" s="41">
        <f t="shared" si="17"/>
        <v>25.330681278567987</v>
      </c>
      <c r="U39" s="43">
        <f>SUM(U40:U43)</f>
        <v>5859.400000000001</v>
      </c>
      <c r="V39" s="43">
        <f>SUM(V40:V43)</f>
        <v>1840.8</v>
      </c>
      <c r="W39" s="43">
        <f t="shared" si="18"/>
        <v>31.416185957606576</v>
      </c>
      <c r="X39" s="43">
        <f>SUM(X40:X43)</f>
        <v>88809</v>
      </c>
      <c r="Y39" s="43">
        <f>SUM(Y40:Y43)</f>
        <v>85804.802</v>
      </c>
      <c r="Z39" s="43">
        <f>Y39/X39%</f>
        <v>96.61723699174632</v>
      </c>
      <c r="AA39" s="43">
        <f>SUM(AA40:AA43)</f>
        <v>248583.59999999998</v>
      </c>
      <c r="AB39" s="43">
        <f>SUM(AB40:AB43)</f>
        <v>123770.88</v>
      </c>
      <c r="AC39" s="43">
        <f t="shared" si="7"/>
        <v>49.79044474374014</v>
      </c>
      <c r="AD39" s="43">
        <f t="shared" si="7"/>
        <v>0.040227915276792196</v>
      </c>
      <c r="AE39" s="43">
        <f aca="true" t="shared" si="25" ref="AE39:AM39">SUM(AE40:AE43)</f>
        <v>619.93</v>
      </c>
      <c r="AF39" s="43">
        <f t="shared" si="25"/>
        <v>1677.1017</v>
      </c>
      <c r="AG39" s="43">
        <f t="shared" si="25"/>
        <v>0</v>
      </c>
      <c r="AH39" s="43">
        <f t="shared" si="25"/>
        <v>0</v>
      </c>
      <c r="AI39" s="43">
        <f t="shared" si="25"/>
        <v>24642.8</v>
      </c>
      <c r="AJ39" s="43">
        <f t="shared" si="25"/>
        <v>0</v>
      </c>
      <c r="AK39" s="43">
        <f t="shared" si="25"/>
        <v>0</v>
      </c>
      <c r="AL39" s="43">
        <f t="shared" si="25"/>
        <v>0</v>
      </c>
      <c r="AM39" s="43">
        <f t="shared" si="25"/>
        <v>0</v>
      </c>
      <c r="AN39" s="43">
        <f aca="true" t="shared" si="26" ref="AN39:AT39">SUM(AN40:AN43)</f>
        <v>0</v>
      </c>
      <c r="AO39" s="43">
        <f t="shared" si="26"/>
        <v>0</v>
      </c>
      <c r="AP39" s="43">
        <f t="shared" si="26"/>
        <v>30000</v>
      </c>
      <c r="AQ39" s="43">
        <f t="shared" si="26"/>
        <v>0</v>
      </c>
      <c r="AR39" s="43">
        <f t="shared" si="26"/>
        <v>0</v>
      </c>
      <c r="AS39" s="43">
        <f t="shared" si="26"/>
        <v>4602.44</v>
      </c>
      <c r="AT39" s="43">
        <f t="shared" si="26"/>
        <v>0</v>
      </c>
      <c r="AU39" s="41">
        <f>AT39/AS39%</f>
        <v>0</v>
      </c>
      <c r="AV39" s="41">
        <f>SUM(AV40:AV44)</f>
        <v>0</v>
      </c>
      <c r="AW39" s="43">
        <v>0</v>
      </c>
      <c r="AX39" s="43">
        <v>0</v>
      </c>
      <c r="AY39" s="41" t="s">
        <v>164</v>
      </c>
      <c r="AZ39" s="43">
        <f>SUM(AZ40:AZ43)</f>
        <v>120000</v>
      </c>
      <c r="BA39" s="43">
        <f>SUM(BA40:BA43)</f>
        <v>9132.510199999999</v>
      </c>
      <c r="BB39" s="41">
        <f>BA39/AZ39%</f>
        <v>7.610425166666666</v>
      </c>
      <c r="BC39" s="43">
        <f>SUM(BC40:BC43)</f>
        <v>341890.85132</v>
      </c>
      <c r="BD39" s="43">
        <f>SUM(BD40:BD43)</f>
        <v>22226.100000000002</v>
      </c>
      <c r="BE39" s="43">
        <f>SUM(BE40:BE43)</f>
        <v>17936.43</v>
      </c>
      <c r="BF39" s="41">
        <f t="shared" si="8"/>
        <v>80.69985287567319</v>
      </c>
      <c r="BG39" s="43">
        <f>SUM(BG40:BG43)</f>
        <v>2832.1</v>
      </c>
      <c r="BH39" s="43">
        <f>SUM(BH40:BH43)</f>
        <v>1598.6</v>
      </c>
      <c r="BI39" s="43">
        <f t="shared" si="9"/>
        <v>56.44574697221143</v>
      </c>
      <c r="BJ39" s="43">
        <f>SUM(BJ40:BJ43)</f>
        <v>0</v>
      </c>
      <c r="BK39" s="43">
        <f>SUM(BK40:BK43)</f>
        <v>0</v>
      </c>
      <c r="BL39" s="41" t="s">
        <v>164</v>
      </c>
      <c r="BM39" s="43">
        <f aca="true" t="shared" si="27" ref="BM39:BW39">SUM(BM40:BM43)</f>
        <v>92400</v>
      </c>
      <c r="BN39" s="43">
        <f t="shared" si="27"/>
        <v>0</v>
      </c>
      <c r="BO39" s="43">
        <f t="shared" si="27"/>
        <v>0</v>
      </c>
      <c r="BP39" s="43">
        <f t="shared" si="27"/>
        <v>0</v>
      </c>
      <c r="BQ39" s="43">
        <f t="shared" si="27"/>
        <v>0</v>
      </c>
      <c r="BR39" s="43" t="s">
        <v>164</v>
      </c>
      <c r="BS39" s="43">
        <f t="shared" si="27"/>
        <v>0</v>
      </c>
      <c r="BT39" s="43">
        <f t="shared" si="27"/>
        <v>3700</v>
      </c>
      <c r="BU39" s="43">
        <f t="shared" si="27"/>
        <v>0</v>
      </c>
      <c r="BV39" s="43">
        <f t="shared" si="27"/>
        <v>0</v>
      </c>
      <c r="BW39" s="43">
        <f t="shared" si="27"/>
        <v>0</v>
      </c>
      <c r="BX39" s="43" t="s">
        <v>164</v>
      </c>
      <c r="BY39" s="43">
        <f>SUM(BY40:BY43)</f>
        <v>0</v>
      </c>
      <c r="BZ39" s="43">
        <f>SUM(BZ40:BZ43)</f>
        <v>0</v>
      </c>
      <c r="CA39" s="43" t="s">
        <v>164</v>
      </c>
      <c r="CB39" s="43">
        <f>SUM(CB40:CB43)</f>
        <v>0</v>
      </c>
      <c r="CC39" s="43">
        <f>SUM(CC40:CC43)</f>
        <v>0</v>
      </c>
      <c r="CD39" s="43" t="s">
        <v>164</v>
      </c>
      <c r="CE39" s="43">
        <f>SUM(CE40:CE44)</f>
        <v>0</v>
      </c>
      <c r="CF39" s="43">
        <f>SUM(CF40:CF44)</f>
        <v>0</v>
      </c>
      <c r="CG39" s="43" t="s">
        <v>164</v>
      </c>
      <c r="CH39" s="43">
        <f>SUM(CH40:CH43)</f>
        <v>0</v>
      </c>
      <c r="CI39" s="43">
        <f>SUM(CI40:CI43)</f>
        <v>0</v>
      </c>
      <c r="CJ39" s="43" t="s">
        <v>164</v>
      </c>
      <c r="CK39" s="43">
        <f>SUM(CK40:CK43)</f>
        <v>0</v>
      </c>
      <c r="CL39" s="43">
        <f>SUM(CL40:CL43)</f>
        <v>0</v>
      </c>
      <c r="CM39" s="43">
        <f>SUM(CM40:CM43)</f>
        <v>5000</v>
      </c>
      <c r="CN39" s="43">
        <f>SUM(CN40:CN43)</f>
        <v>0</v>
      </c>
      <c r="CO39" s="43">
        <f>CN39/CM39%</f>
        <v>0</v>
      </c>
      <c r="CP39" s="43">
        <f>SUM(CP40:CP43)</f>
        <v>2233.011</v>
      </c>
      <c r="CQ39" s="43">
        <f>SUM(CQ40:CQ43)</f>
        <v>0</v>
      </c>
      <c r="CR39" s="43">
        <f>SUM(CR40:CR43)</f>
        <v>35027</v>
      </c>
      <c r="CS39" s="43">
        <f>SUM(CS40:CS43)</f>
        <v>35027</v>
      </c>
      <c r="CT39" s="43">
        <f t="shared" si="20"/>
        <v>100</v>
      </c>
      <c r="CU39" s="43">
        <f>SUM(CU40:CU43)</f>
        <v>0</v>
      </c>
      <c r="CV39" s="43">
        <f>SUM(CV40:CV43)</f>
        <v>0</v>
      </c>
      <c r="CW39" s="43" t="s">
        <v>164</v>
      </c>
      <c r="CX39" s="43">
        <f>SUM(CX40:CX43)</f>
        <v>0</v>
      </c>
      <c r="CY39" s="43">
        <f>SUM(CY40:CY43)</f>
        <v>0</v>
      </c>
      <c r="CZ39" s="43" t="s">
        <v>164</v>
      </c>
      <c r="DA39" s="43">
        <f>SUM(DA40:DA43)</f>
        <v>78401.111</v>
      </c>
      <c r="DB39" s="43">
        <f>SUM(DB40:DB43)</f>
        <v>0</v>
      </c>
      <c r="DC39" s="43">
        <f>SUM(DC40:DC43)</f>
        <v>0</v>
      </c>
      <c r="DD39" s="43" t="s">
        <v>164</v>
      </c>
      <c r="DE39" s="43">
        <v>18272</v>
      </c>
      <c r="DF39" s="43">
        <v>10309.137999999999</v>
      </c>
      <c r="DG39" s="41">
        <f t="shared" si="21"/>
        <v>56.420413747810855</v>
      </c>
      <c r="DH39" s="43">
        <f>SUM(DH40:DH43)</f>
        <v>2847698.2024700013</v>
      </c>
      <c r="DI39" s="43">
        <f>SUM(DI40:DI43)</f>
        <v>1711619.30282</v>
      </c>
      <c r="DJ39" s="41">
        <f t="shared" si="10"/>
        <v>60.10536163331482</v>
      </c>
      <c r="DK39" s="43">
        <f>SUM(DK40:DK43)</f>
        <v>0</v>
      </c>
      <c r="DL39" s="43">
        <f>SUM(DL40:DL43)</f>
        <v>0</v>
      </c>
      <c r="DM39" s="43" t="s">
        <v>164</v>
      </c>
      <c r="DN39" s="43">
        <f>SUM(DN40:DN43)</f>
        <v>0</v>
      </c>
      <c r="DO39" s="43">
        <f>SUM(DO40:DO43)</f>
        <v>0</v>
      </c>
      <c r="DP39" s="43" t="s">
        <v>164</v>
      </c>
      <c r="DQ39" s="43">
        <f>SUM(DQ40:DQ43)</f>
        <v>2883.3</v>
      </c>
      <c r="DR39" s="43">
        <f>SUM(DR40:DR43)</f>
        <v>1539.84</v>
      </c>
      <c r="DS39" s="43">
        <f>DR39/DQ39%</f>
        <v>53.40547289564041</v>
      </c>
      <c r="DT39" s="43">
        <f aca="true" t="shared" si="28" ref="DT39:EJ39">SUM(DT40:DT43)</f>
        <v>3327.5</v>
      </c>
      <c r="DU39" s="43">
        <f t="shared" si="28"/>
        <v>3327.5</v>
      </c>
      <c r="DV39" s="41">
        <f>DU39/DT39%</f>
        <v>100</v>
      </c>
      <c r="DW39" s="43">
        <f t="shared" si="28"/>
        <v>86.4</v>
      </c>
      <c r="DX39" s="43">
        <f t="shared" si="28"/>
        <v>86.4</v>
      </c>
      <c r="DY39" s="43">
        <f>DX39/DW39%</f>
        <v>100</v>
      </c>
      <c r="DZ39" s="43">
        <f t="shared" si="28"/>
        <v>47716.702470000004</v>
      </c>
      <c r="EA39" s="43">
        <f t="shared" si="28"/>
        <v>29525.30688</v>
      </c>
      <c r="EB39" s="41">
        <f>EA39/DZ39%</f>
        <v>61.87625160930363</v>
      </c>
      <c r="EC39" s="43">
        <f t="shared" si="28"/>
        <v>0</v>
      </c>
      <c r="ED39" s="43">
        <f t="shared" si="28"/>
        <v>0</v>
      </c>
      <c r="EE39" s="41" t="s">
        <v>164</v>
      </c>
      <c r="EF39" s="43">
        <f t="shared" si="28"/>
        <v>27.5</v>
      </c>
      <c r="EG39" s="43">
        <f t="shared" si="28"/>
        <v>0</v>
      </c>
      <c r="EH39" s="41">
        <f>EG39/EF39%</f>
        <v>0</v>
      </c>
      <c r="EI39" s="43">
        <f t="shared" si="28"/>
        <v>1050665.4</v>
      </c>
      <c r="EJ39" s="43">
        <f t="shared" si="28"/>
        <v>635887.656</v>
      </c>
      <c r="EK39" s="41">
        <f>EJ39/EI39%</f>
        <v>60.52237524905646</v>
      </c>
      <c r="EL39" s="43">
        <f>SUM(EL40:EL43)</f>
        <v>10881</v>
      </c>
      <c r="EM39" s="43">
        <f>SUM(EM40:EM43)</f>
        <v>3588</v>
      </c>
      <c r="EN39" s="43">
        <f>EM39/EL39%</f>
        <v>32.97491039426523</v>
      </c>
      <c r="EO39" s="43">
        <f>SUM(EO40:EO43)</f>
        <v>1561293.4000000001</v>
      </c>
      <c r="EP39" s="43">
        <f>SUM(EP40:EP43)</f>
        <v>961521.592</v>
      </c>
      <c r="EQ39" s="41">
        <f>EP39/EO39%</f>
        <v>61.58493925613212</v>
      </c>
      <c r="ER39" s="43">
        <f>SUM(ER40:ER43)</f>
        <v>1661.4</v>
      </c>
      <c r="ES39" s="43">
        <f>SUM(ES40:ES43)</f>
        <v>869.9399999999999</v>
      </c>
      <c r="ET39" s="41">
        <f>ES39/ER39%</f>
        <v>52.361863488624046</v>
      </c>
      <c r="EU39" s="43">
        <f>SUM(EU40:EU43)</f>
        <v>17684.600000000002</v>
      </c>
      <c r="EV39" s="43">
        <f>SUM(EV40:EV43)</f>
        <v>7047.5</v>
      </c>
      <c r="EW39" s="41">
        <f>EV39/EU39%</f>
        <v>39.85105685172409</v>
      </c>
      <c r="EX39" s="43">
        <f>SUM(EX40:EX43)</f>
        <v>445.7</v>
      </c>
      <c r="EY39" s="43">
        <f>SUM(EY40:EY43)</f>
        <v>202</v>
      </c>
      <c r="EZ39" s="43">
        <f>EY39/EX39%</f>
        <v>45.3219654476105</v>
      </c>
      <c r="FA39" s="43">
        <f>SUM(FA40:FA43)</f>
        <v>104932.1</v>
      </c>
      <c r="FB39" s="43">
        <f>SUM(FB40:FB43)</f>
        <v>52012.155940000004</v>
      </c>
      <c r="FC39" s="43">
        <f>FB39/FA39%</f>
        <v>49.56744022086664</v>
      </c>
      <c r="FD39" s="43">
        <f>SUM(FD40:FD43)</f>
        <v>26170.1</v>
      </c>
      <c r="FE39" s="43">
        <f>SUM(FE40:FE43)</f>
        <v>11071.460000000001</v>
      </c>
      <c r="FF39" s="43">
        <f>FE39/FD39%</f>
        <v>42.305761154905795</v>
      </c>
      <c r="FG39" s="43">
        <f>SUM(FG40:FG43)</f>
        <v>13314</v>
      </c>
      <c r="FH39" s="43">
        <f>SUM(FH40:FH43)</f>
        <v>1908</v>
      </c>
      <c r="FI39" s="43">
        <f>FH39/FG39%</f>
        <v>14.330779630464175</v>
      </c>
      <c r="FJ39" s="43">
        <f>SUM(FJ40:FJ43)</f>
        <v>24.4</v>
      </c>
      <c r="FK39" s="43">
        <f>SUM(FK40:FK43)</f>
        <v>2</v>
      </c>
      <c r="FL39" s="43">
        <f>FK39/FJ39%</f>
        <v>8.19672131147541</v>
      </c>
      <c r="FM39" s="43">
        <f>SUM(FM40:FM43)</f>
        <v>233</v>
      </c>
      <c r="FN39" s="43">
        <f>SUM(FN40:FN43)</f>
        <v>116.5</v>
      </c>
      <c r="FO39" s="41">
        <f>FN39/FM39%</f>
        <v>50</v>
      </c>
      <c r="FP39" s="43">
        <f>SUM(FP40:FP43)</f>
        <v>1078.8</v>
      </c>
      <c r="FQ39" s="43">
        <f>SUM(FQ40:FQ43)</f>
        <v>52</v>
      </c>
      <c r="FR39" s="41">
        <f>FQ39/FP39%</f>
        <v>4.820170559881349</v>
      </c>
      <c r="FS39" s="43">
        <f>SUM(FS40:FS43)</f>
        <v>1739.7</v>
      </c>
      <c r="FT39" s="43">
        <f>SUM(FT40:FT43)</f>
        <v>98.94</v>
      </c>
      <c r="FU39" s="43">
        <f>FT39/FS39%</f>
        <v>5.687187446111397</v>
      </c>
      <c r="FV39" s="43">
        <f>SUM(FV40:FV43)</f>
        <v>0</v>
      </c>
      <c r="FW39" s="43">
        <f>SUM(FW40:FW43)</f>
        <v>0</v>
      </c>
      <c r="FX39" s="43" t="s">
        <v>164</v>
      </c>
      <c r="FY39" s="43">
        <f>SUM(FY40:FY43)</f>
        <v>0</v>
      </c>
      <c r="FZ39" s="43">
        <f>SUM(FZ40:FZ43)</f>
        <v>0</v>
      </c>
      <c r="GA39" s="43" t="s">
        <v>164</v>
      </c>
      <c r="GB39" s="43">
        <f>SUM(GB40:GB43)</f>
        <v>3533.2</v>
      </c>
      <c r="GC39" s="43">
        <f>SUM(GC40:GC43)</f>
        <v>2762.512</v>
      </c>
      <c r="GD39" s="43">
        <f>GC39/GB39%</f>
        <v>78.18725234914525</v>
      </c>
      <c r="GE39" s="43">
        <f>SUM(GE40:GE43)</f>
        <v>0</v>
      </c>
      <c r="GF39" s="43">
        <f>SUM(GF40:GF43)</f>
        <v>0</v>
      </c>
      <c r="GG39" s="43" t="s">
        <v>164</v>
      </c>
      <c r="GH39" s="43">
        <f>SUM(GH40:GH43)</f>
        <v>0</v>
      </c>
      <c r="GI39" s="43">
        <f>SUM(GI40:GI43)</f>
        <v>0</v>
      </c>
      <c r="GJ39" s="43" t="s">
        <v>164</v>
      </c>
      <c r="GK39" s="43">
        <f>SUM(GK40:GK43)</f>
        <v>0</v>
      </c>
      <c r="GL39" s="41">
        <f>SUM(GL40:GL43)</f>
        <v>4255962.047490001</v>
      </c>
      <c r="GM39" s="41">
        <f>SUM(GM40:GM43)</f>
        <v>2153239.43908</v>
      </c>
      <c r="GN39" s="41">
        <f t="shared" si="11"/>
        <v>50.59348309625778</v>
      </c>
    </row>
    <row r="40" spans="1:196" ht="15">
      <c r="A40" s="45" t="s">
        <v>151</v>
      </c>
      <c r="B40" s="46" t="s">
        <v>109</v>
      </c>
      <c r="C40" s="41">
        <f aca="true" t="shared" si="29" ref="C40:C45">F40+I40+L40+O40</f>
        <v>75648</v>
      </c>
      <c r="D40" s="41">
        <f t="shared" si="13"/>
        <v>42724.24928</v>
      </c>
      <c r="E40" s="41">
        <f t="shared" si="5"/>
        <v>56.477698392555</v>
      </c>
      <c r="F40" s="47">
        <v>2682</v>
      </c>
      <c r="G40" s="47">
        <v>1341</v>
      </c>
      <c r="H40" s="42">
        <f>G40/F40%</f>
        <v>50</v>
      </c>
      <c r="I40" s="47">
        <v>72966</v>
      </c>
      <c r="J40" s="47">
        <v>41383.24928</v>
      </c>
      <c r="K40" s="42">
        <f t="shared" si="14"/>
        <v>56.71579815256422</v>
      </c>
      <c r="L40" s="42"/>
      <c r="M40" s="42"/>
      <c r="N40" s="42"/>
      <c r="O40" s="42"/>
      <c r="P40" s="42"/>
      <c r="Q40" s="42"/>
      <c r="R40" s="41">
        <f t="shared" si="15"/>
        <v>195503.27998</v>
      </c>
      <c r="S40" s="41">
        <f>V40+Y40+AB40+AT40+AX40+BA40+BE40+BH40+BZ40+CC40+CF40+CS40+CV40+DC40+DF40</f>
        <v>58603.162</v>
      </c>
      <c r="T40" s="41">
        <f t="shared" si="17"/>
        <v>29.97553903238611</v>
      </c>
      <c r="U40" s="42">
        <v>1090.8</v>
      </c>
      <c r="V40" s="42">
        <v>1090.8</v>
      </c>
      <c r="W40" s="42">
        <f t="shared" si="18"/>
        <v>100</v>
      </c>
      <c r="X40" s="42">
        <v>26083.6</v>
      </c>
      <c r="Y40" s="42">
        <v>25834.667</v>
      </c>
      <c r="Z40" s="42">
        <f>Y40/X40%</f>
        <v>99.04563403824625</v>
      </c>
      <c r="AA40" s="42">
        <v>40296.5</v>
      </c>
      <c r="AB40" s="42">
        <v>20458.857</v>
      </c>
      <c r="AC40" s="42">
        <f t="shared" si="7"/>
        <v>50.770803915972856</v>
      </c>
      <c r="AD40" s="42"/>
      <c r="AE40" s="42">
        <v>0</v>
      </c>
      <c r="AF40" s="42">
        <v>1677.1017</v>
      </c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>
        <v>0</v>
      </c>
      <c r="AT40" s="42">
        <v>0</v>
      </c>
      <c r="AU40" s="41"/>
      <c r="AV40" s="42"/>
      <c r="AW40" s="42">
        <v>0</v>
      </c>
      <c r="AX40" s="42">
        <v>0</v>
      </c>
      <c r="AY40" s="41"/>
      <c r="AZ40" s="42"/>
      <c r="BA40" s="42"/>
      <c r="BB40" s="41"/>
      <c r="BC40" s="41">
        <v>97603.82928</v>
      </c>
      <c r="BD40" s="41">
        <v>3892.8</v>
      </c>
      <c r="BE40" s="41">
        <v>2934.6</v>
      </c>
      <c r="BF40" s="48">
        <f t="shared" si="8"/>
        <v>75.38532675709</v>
      </c>
      <c r="BG40" s="42">
        <v>1843.1</v>
      </c>
      <c r="BH40" s="42">
        <v>1024.6</v>
      </c>
      <c r="BI40" s="42">
        <f t="shared" si="9"/>
        <v>55.59112365037166</v>
      </c>
      <c r="BJ40" s="42"/>
      <c r="BK40" s="42"/>
      <c r="BL40" s="41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1"/>
      <c r="CH40" s="42"/>
      <c r="CI40" s="42"/>
      <c r="CJ40" s="41"/>
      <c r="CK40" s="42"/>
      <c r="CL40" s="42"/>
      <c r="CM40" s="42">
        <v>5000</v>
      </c>
      <c r="CN40" s="42"/>
      <c r="CO40" s="42">
        <f>CN40/CM40%</f>
        <v>0</v>
      </c>
      <c r="CP40" s="42">
        <v>0</v>
      </c>
      <c r="CQ40" s="42"/>
      <c r="CR40" s="42">
        <v>4191</v>
      </c>
      <c r="CS40" s="42">
        <v>4191</v>
      </c>
      <c r="CT40" s="42">
        <f>CS40/CR40%</f>
        <v>100.00000000000001</v>
      </c>
      <c r="CU40" s="42"/>
      <c r="CV40" s="42"/>
      <c r="CW40" s="42"/>
      <c r="CX40" s="42"/>
      <c r="CY40" s="42"/>
      <c r="CZ40" s="42"/>
      <c r="DA40" s="42">
        <v>5824.549</v>
      </c>
      <c r="DB40" s="42"/>
      <c r="DC40" s="42"/>
      <c r="DD40" s="42"/>
      <c r="DE40" s="42">
        <v>8000</v>
      </c>
      <c r="DF40" s="42">
        <v>3068.638</v>
      </c>
      <c r="DG40" s="48">
        <f t="shared" si="21"/>
        <v>38.357974999999996</v>
      </c>
      <c r="DH40" s="43">
        <f t="shared" si="24"/>
        <v>244891.90247000006</v>
      </c>
      <c r="DI40" s="43">
        <f aca="true" t="shared" si="30" ref="DI39:DI44">DL40+DO40+DR40+DU40+DX40+EA40+EJ40+EM40+EP40+ES40+EV40+EY40+FB40+FE40+FH40+FK40+FN40+FQ40+FT40+FW40+FZ40+GC40</f>
        <v>167036.878</v>
      </c>
      <c r="DJ40" s="41">
        <f t="shared" si="10"/>
        <v>68.20841208519032</v>
      </c>
      <c r="DK40" s="42"/>
      <c r="DL40" s="42"/>
      <c r="DM40" s="42"/>
      <c r="DN40" s="42"/>
      <c r="DO40" s="42"/>
      <c r="DP40" s="42"/>
      <c r="DQ40" s="42">
        <v>405.8</v>
      </c>
      <c r="DR40" s="42">
        <v>166.92</v>
      </c>
      <c r="DS40" s="42">
        <v>41.13356333169049</v>
      </c>
      <c r="DT40" s="42"/>
      <c r="DU40" s="42"/>
      <c r="DV40" s="48"/>
      <c r="DW40" s="42"/>
      <c r="DX40" s="42"/>
      <c r="DY40" s="42"/>
      <c r="DZ40" s="42">
        <v>3716.70247</v>
      </c>
      <c r="EA40" s="42">
        <v>2437.164</v>
      </c>
      <c r="EB40" s="48">
        <v>65.57328760297567</v>
      </c>
      <c r="EC40" s="42"/>
      <c r="ED40" s="42"/>
      <c r="EE40" s="48"/>
      <c r="EF40" s="42">
        <v>2.2</v>
      </c>
      <c r="EG40" s="42"/>
      <c r="EH40" s="48">
        <v>0</v>
      </c>
      <c r="EI40" s="42">
        <v>70293.3</v>
      </c>
      <c r="EJ40" s="42">
        <v>48752.498</v>
      </c>
      <c r="EK40" s="48">
        <v>69.35582480833878</v>
      </c>
      <c r="EL40" s="42">
        <v>4714.1</v>
      </c>
      <c r="EM40" s="42">
        <v>1469.8</v>
      </c>
      <c r="EN40" s="42">
        <v>31.178804013491437</v>
      </c>
      <c r="EO40" s="42">
        <v>146682.7</v>
      </c>
      <c r="EP40" s="42">
        <v>105199.404</v>
      </c>
      <c r="EQ40" s="48">
        <v>71.71902617009367</v>
      </c>
      <c r="ER40" s="42">
        <v>246.1</v>
      </c>
      <c r="ES40" s="42">
        <v>117.5</v>
      </c>
      <c r="ET40" s="48">
        <v>47.74481917919545</v>
      </c>
      <c r="EU40" s="42">
        <v>8263.6</v>
      </c>
      <c r="EV40" s="42">
        <v>3555.1</v>
      </c>
      <c r="EW40" s="48">
        <v>43.021201413427555</v>
      </c>
      <c r="EX40" s="42">
        <v>191</v>
      </c>
      <c r="EY40" s="42">
        <v>84.8</v>
      </c>
      <c r="EZ40" s="42">
        <v>44.397905759162306</v>
      </c>
      <c r="FA40" s="42">
        <v>8000.8</v>
      </c>
      <c r="FB40" s="42">
        <v>4008.015</v>
      </c>
      <c r="FC40" s="42">
        <v>50.09517798220178</v>
      </c>
      <c r="FD40" s="42">
        <v>1908.2</v>
      </c>
      <c r="FE40" s="42">
        <v>998.6</v>
      </c>
      <c r="FF40" s="42">
        <v>52.33204066659679</v>
      </c>
      <c r="FG40" s="42"/>
      <c r="FH40" s="42"/>
      <c r="FI40" s="42"/>
      <c r="FJ40" s="42">
        <v>0</v>
      </c>
      <c r="FK40" s="42">
        <v>0</v>
      </c>
      <c r="FL40" s="42"/>
      <c r="FM40" s="42"/>
      <c r="FN40" s="42"/>
      <c r="FO40" s="41"/>
      <c r="FP40" s="42">
        <v>27.5</v>
      </c>
      <c r="FQ40" s="42">
        <v>19.3</v>
      </c>
      <c r="FR40" s="48">
        <v>70.18181818181817</v>
      </c>
      <c r="FS40" s="42">
        <v>8.7</v>
      </c>
      <c r="FT40" s="42">
        <v>4.4</v>
      </c>
      <c r="FU40" s="42">
        <v>50.57471264367817</v>
      </c>
      <c r="FV40" s="42"/>
      <c r="FW40" s="42"/>
      <c r="FX40" s="42"/>
      <c r="FY40" s="42"/>
      <c r="FZ40" s="42"/>
      <c r="GA40" s="42"/>
      <c r="GB40" s="42">
        <v>431.2</v>
      </c>
      <c r="GC40" s="42">
        <v>223.377</v>
      </c>
      <c r="GD40" s="42">
        <v>51.80357142857143</v>
      </c>
      <c r="GE40" s="49">
        <f>GH40+GK40</f>
        <v>0</v>
      </c>
      <c r="GF40" s="49">
        <f>GI40</f>
        <v>0</v>
      </c>
      <c r="GG40" s="43"/>
      <c r="GH40" s="42"/>
      <c r="GI40" s="42"/>
      <c r="GJ40" s="42"/>
      <c r="GK40" s="42"/>
      <c r="GL40" s="41">
        <f>C40+R40+GE40+DH40</f>
        <v>516043.1824500001</v>
      </c>
      <c r="GM40" s="41">
        <f>D40+S40+GF40+DI40</f>
        <v>268364.28928</v>
      </c>
      <c r="GN40" s="41">
        <f t="shared" si="11"/>
        <v>52.00423111994162</v>
      </c>
    </row>
    <row r="41" spans="1:196" ht="15">
      <c r="A41" s="45" t="s">
        <v>152</v>
      </c>
      <c r="B41" s="46" t="s">
        <v>110</v>
      </c>
      <c r="C41" s="41">
        <f t="shared" si="29"/>
        <v>52739</v>
      </c>
      <c r="D41" s="41">
        <f t="shared" si="13"/>
        <v>32282.192329999998</v>
      </c>
      <c r="E41" s="41">
        <f t="shared" si="5"/>
        <v>61.21123329983504</v>
      </c>
      <c r="F41" s="47">
        <v>2462</v>
      </c>
      <c r="G41" s="47">
        <v>1231.2</v>
      </c>
      <c r="H41" s="42">
        <f>G41/F41%</f>
        <v>50.00812347684809</v>
      </c>
      <c r="I41" s="47">
        <v>50277</v>
      </c>
      <c r="J41" s="47">
        <v>31050.992329999997</v>
      </c>
      <c r="K41" s="42">
        <f t="shared" si="14"/>
        <v>61.7598351731408</v>
      </c>
      <c r="L41" s="42"/>
      <c r="M41" s="42"/>
      <c r="N41" s="42"/>
      <c r="O41" s="42"/>
      <c r="P41" s="42"/>
      <c r="Q41" s="42"/>
      <c r="R41" s="41">
        <f t="shared" si="15"/>
        <v>146027.471</v>
      </c>
      <c r="S41" s="41">
        <f>V41+Y41+AB41+AT41+AX41+BA41+BE41+BH41+BZ41+CC41+CF41+CS41+CV41+DC41+DF41</f>
        <v>97348.123</v>
      </c>
      <c r="T41" s="41">
        <f t="shared" si="17"/>
        <v>66.66425319383913</v>
      </c>
      <c r="U41" s="42">
        <v>750</v>
      </c>
      <c r="V41" s="42">
        <v>750</v>
      </c>
      <c r="W41" s="42">
        <f t="shared" si="18"/>
        <v>100</v>
      </c>
      <c r="X41" s="42">
        <v>62725.4</v>
      </c>
      <c r="Y41" s="42">
        <v>59970.135</v>
      </c>
      <c r="Z41" s="42">
        <f>Y41/X41%</f>
        <v>95.60741740985311</v>
      </c>
      <c r="AA41" s="42">
        <v>46703.9</v>
      </c>
      <c r="AB41" s="42">
        <v>19944.138</v>
      </c>
      <c r="AC41" s="42">
        <f t="shared" si="7"/>
        <v>42.70336738473661</v>
      </c>
      <c r="AD41" s="42"/>
      <c r="AE41" s="42">
        <v>2.9</v>
      </c>
      <c r="AF41" s="42"/>
      <c r="AG41" s="42"/>
      <c r="AH41" s="42"/>
      <c r="AI41" s="42">
        <v>10810.9</v>
      </c>
      <c r="AJ41" s="42"/>
      <c r="AK41" s="42"/>
      <c r="AL41" s="42"/>
      <c r="AM41" s="42"/>
      <c r="AN41" s="42"/>
      <c r="AO41" s="42"/>
      <c r="AP41" s="42"/>
      <c r="AQ41" s="42"/>
      <c r="AR41" s="42"/>
      <c r="AS41" s="42">
        <v>304.96</v>
      </c>
      <c r="AT41" s="42">
        <v>0</v>
      </c>
      <c r="AU41" s="41">
        <f>AT41/AS41%</f>
        <v>0</v>
      </c>
      <c r="AV41" s="42"/>
      <c r="AW41" s="42">
        <v>0</v>
      </c>
      <c r="AX41" s="42">
        <v>0</v>
      </c>
      <c r="AY41" s="41"/>
      <c r="AZ41" s="42"/>
      <c r="BA41" s="42"/>
      <c r="BB41" s="41"/>
      <c r="BC41" s="41">
        <v>0</v>
      </c>
      <c r="BD41" s="41">
        <v>758.1</v>
      </c>
      <c r="BE41" s="41">
        <v>721.35</v>
      </c>
      <c r="BF41" s="48">
        <f t="shared" si="8"/>
        <v>95.15235457063712</v>
      </c>
      <c r="BG41" s="42">
        <v>0</v>
      </c>
      <c r="BH41" s="42">
        <v>0</v>
      </c>
      <c r="BI41" s="42"/>
      <c r="BJ41" s="42"/>
      <c r="BK41" s="42"/>
      <c r="BL41" s="41"/>
      <c r="BM41" s="42"/>
      <c r="BN41" s="42"/>
      <c r="BO41" s="42"/>
      <c r="BP41" s="42"/>
      <c r="BQ41" s="42"/>
      <c r="BR41" s="42"/>
      <c r="BS41" s="42"/>
      <c r="BT41" s="42">
        <v>3700</v>
      </c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1"/>
      <c r="CH41" s="42"/>
      <c r="CI41" s="42"/>
      <c r="CJ41" s="41"/>
      <c r="CK41" s="42"/>
      <c r="CL41" s="42"/>
      <c r="CM41" s="42"/>
      <c r="CN41" s="42"/>
      <c r="CO41" s="42"/>
      <c r="CP41" s="42">
        <v>0</v>
      </c>
      <c r="CQ41" s="42"/>
      <c r="CR41" s="42">
        <v>8722</v>
      </c>
      <c r="CS41" s="42">
        <v>8722</v>
      </c>
      <c r="CT41" s="42">
        <f>CS41/CR41%</f>
        <v>100</v>
      </c>
      <c r="CU41" s="42"/>
      <c r="CV41" s="42"/>
      <c r="CW41" s="42"/>
      <c r="CX41" s="42"/>
      <c r="CY41" s="42"/>
      <c r="CZ41" s="42"/>
      <c r="DA41" s="42">
        <v>4277.311</v>
      </c>
      <c r="DB41" s="42"/>
      <c r="DC41" s="42"/>
      <c r="DD41" s="42"/>
      <c r="DE41" s="42">
        <v>7272</v>
      </c>
      <c r="DF41" s="42">
        <v>7240.5</v>
      </c>
      <c r="DG41" s="48">
        <f t="shared" si="21"/>
        <v>99.56683168316832</v>
      </c>
      <c r="DH41" s="43">
        <f t="shared" si="24"/>
        <v>142342.20000000004</v>
      </c>
      <c r="DI41" s="43">
        <f t="shared" si="30"/>
        <v>95306.10106</v>
      </c>
      <c r="DJ41" s="41">
        <f t="shared" si="10"/>
        <v>66.95561896612527</v>
      </c>
      <c r="DK41" s="42"/>
      <c r="DL41" s="42"/>
      <c r="DM41" s="42"/>
      <c r="DN41" s="42"/>
      <c r="DO41" s="42"/>
      <c r="DP41" s="42"/>
      <c r="DQ41" s="42">
        <v>395.4</v>
      </c>
      <c r="DR41" s="42">
        <v>282</v>
      </c>
      <c r="DS41" s="42">
        <v>71.32018209408194</v>
      </c>
      <c r="DT41" s="42"/>
      <c r="DU41" s="42"/>
      <c r="DV41" s="48"/>
      <c r="DW41" s="42"/>
      <c r="DX41" s="42"/>
      <c r="DY41" s="42"/>
      <c r="DZ41" s="42">
        <v>0</v>
      </c>
      <c r="EA41" s="42">
        <v>0</v>
      </c>
      <c r="EB41" s="48"/>
      <c r="EC41" s="42"/>
      <c r="ED41" s="42"/>
      <c r="EE41" s="48"/>
      <c r="EF41" s="42">
        <v>0</v>
      </c>
      <c r="EG41" s="42"/>
      <c r="EH41" s="48"/>
      <c r="EI41" s="42">
        <v>52363.2</v>
      </c>
      <c r="EJ41" s="42">
        <v>32554.653</v>
      </c>
      <c r="EK41" s="48">
        <v>62.17086236135302</v>
      </c>
      <c r="EL41" s="42">
        <v>1435.9</v>
      </c>
      <c r="EM41" s="42">
        <v>406.5</v>
      </c>
      <c r="EN41" s="42">
        <v>28.309770875409146</v>
      </c>
      <c r="EO41" s="42">
        <v>72897.4</v>
      </c>
      <c r="EP41" s="42">
        <v>54464.338</v>
      </c>
      <c r="EQ41" s="48">
        <v>74.71369074891561</v>
      </c>
      <c r="ER41" s="42">
        <v>57.5</v>
      </c>
      <c r="ES41" s="42">
        <v>29.35</v>
      </c>
      <c r="ET41" s="48">
        <v>51.04347826086957</v>
      </c>
      <c r="EU41" s="42">
        <v>2248.1</v>
      </c>
      <c r="EV41" s="42">
        <v>910.2</v>
      </c>
      <c r="EW41" s="48">
        <v>40.48752279702861</v>
      </c>
      <c r="EX41" s="42">
        <v>63.7</v>
      </c>
      <c r="EY41" s="42">
        <v>29.2</v>
      </c>
      <c r="EZ41" s="42">
        <v>45.83987441130298</v>
      </c>
      <c r="FA41" s="42">
        <v>9374</v>
      </c>
      <c r="FB41" s="42">
        <v>3837.02006</v>
      </c>
      <c r="FC41" s="42">
        <v>40.93258011521229</v>
      </c>
      <c r="FD41" s="42">
        <v>1090.4</v>
      </c>
      <c r="FE41" s="42">
        <v>595</v>
      </c>
      <c r="FF41" s="42">
        <v>54.567131327953035</v>
      </c>
      <c r="FG41" s="42">
        <v>1944</v>
      </c>
      <c r="FH41" s="42">
        <v>1908</v>
      </c>
      <c r="FI41" s="42">
        <v>98.14814814814814</v>
      </c>
      <c r="FJ41" s="42">
        <v>7</v>
      </c>
      <c r="FK41" s="42">
        <v>2</v>
      </c>
      <c r="FL41" s="42">
        <v>28.57142857142857</v>
      </c>
      <c r="FM41" s="42"/>
      <c r="FN41" s="42"/>
      <c r="FO41" s="41"/>
      <c r="FP41" s="42">
        <v>32.7</v>
      </c>
      <c r="FQ41" s="42">
        <v>32.7</v>
      </c>
      <c r="FR41" s="48">
        <v>100</v>
      </c>
      <c r="FS41" s="42">
        <v>1.7</v>
      </c>
      <c r="FT41" s="42">
        <v>0.84</v>
      </c>
      <c r="FU41" s="42">
        <v>49.41176470588235</v>
      </c>
      <c r="FV41" s="42"/>
      <c r="FW41" s="42"/>
      <c r="FX41" s="42"/>
      <c r="FY41" s="42"/>
      <c r="FZ41" s="42"/>
      <c r="GA41" s="42"/>
      <c r="GB41" s="42">
        <v>431.2</v>
      </c>
      <c r="GC41" s="42">
        <v>254.3</v>
      </c>
      <c r="GD41" s="42">
        <v>58.97495361781076</v>
      </c>
      <c r="GE41" s="49">
        <f>GH41+GK41</f>
        <v>0</v>
      </c>
      <c r="GF41" s="49">
        <f>GI41</f>
        <v>0</v>
      </c>
      <c r="GG41" s="43"/>
      <c r="GH41" s="42"/>
      <c r="GI41" s="42"/>
      <c r="GJ41" s="42"/>
      <c r="GK41" s="42"/>
      <c r="GL41" s="41">
        <f>C41+R41+GE41+DH41</f>
        <v>341108.67100000003</v>
      </c>
      <c r="GM41" s="41">
        <f>D41+S41+GF41+DI41</f>
        <v>224936.41639000003</v>
      </c>
      <c r="GN41" s="41">
        <f t="shared" si="11"/>
        <v>65.94274362201716</v>
      </c>
    </row>
    <row r="42" spans="1:196" ht="15">
      <c r="A42" s="45" t="s">
        <v>153</v>
      </c>
      <c r="B42" s="46" t="s">
        <v>111</v>
      </c>
      <c r="C42" s="41">
        <f t="shared" si="29"/>
        <v>104040.4</v>
      </c>
      <c r="D42" s="41">
        <f t="shared" si="13"/>
        <v>56662.53445</v>
      </c>
      <c r="E42" s="41">
        <f t="shared" si="5"/>
        <v>54.46204979027378</v>
      </c>
      <c r="F42" s="47">
        <v>51716</v>
      </c>
      <c r="G42" s="47">
        <v>25858.2</v>
      </c>
      <c r="H42" s="42">
        <f>G42/F42%</f>
        <v>50.0003867275118</v>
      </c>
      <c r="I42" s="47">
        <v>52274.4</v>
      </c>
      <c r="J42" s="47">
        <v>30804.33445</v>
      </c>
      <c r="K42" s="42">
        <f t="shared" si="14"/>
        <v>58.92814542108565</v>
      </c>
      <c r="L42" s="52">
        <v>50</v>
      </c>
      <c r="M42" s="42"/>
      <c r="N42" s="42">
        <f t="shared" si="0"/>
        <v>0</v>
      </c>
      <c r="O42" s="42"/>
      <c r="P42" s="42"/>
      <c r="Q42" s="42"/>
      <c r="R42" s="41">
        <f t="shared" si="15"/>
        <v>770036.7030399999</v>
      </c>
      <c r="S42" s="41">
        <f>V42+Y42+AB42+AT42+AX42+BA42+BE42+BH42+BZ42+CC42+CF42+CS42+CV42+DC42+DF42</f>
        <v>126053.37520000001</v>
      </c>
      <c r="T42" s="41">
        <f t="shared" si="17"/>
        <v>16.369787920804093</v>
      </c>
      <c r="U42" s="42">
        <v>3849</v>
      </c>
      <c r="V42" s="42">
        <v>0</v>
      </c>
      <c r="W42" s="42">
        <f t="shared" si="18"/>
        <v>0</v>
      </c>
      <c r="X42" s="42">
        <v>0</v>
      </c>
      <c r="Y42" s="42">
        <v>0</v>
      </c>
      <c r="Z42" s="42"/>
      <c r="AA42" s="42">
        <v>154436.3</v>
      </c>
      <c r="AB42" s="42">
        <v>80761.585</v>
      </c>
      <c r="AC42" s="42">
        <f t="shared" si="7"/>
        <v>52.294431425772316</v>
      </c>
      <c r="AD42" s="42"/>
      <c r="AE42" s="42">
        <v>617.03</v>
      </c>
      <c r="AF42" s="42"/>
      <c r="AG42" s="42"/>
      <c r="AH42" s="42"/>
      <c r="AI42" s="42">
        <v>13831.9</v>
      </c>
      <c r="AJ42" s="42"/>
      <c r="AK42" s="42"/>
      <c r="AL42" s="42"/>
      <c r="AM42" s="42"/>
      <c r="AN42" s="42"/>
      <c r="AO42" s="42"/>
      <c r="AP42" s="42">
        <v>30000</v>
      </c>
      <c r="AQ42" s="42"/>
      <c r="AR42" s="42">
        <f>AQ42/AP42%</f>
        <v>0</v>
      </c>
      <c r="AS42" s="42">
        <v>4297.48</v>
      </c>
      <c r="AT42" s="42">
        <v>0</v>
      </c>
      <c r="AU42" s="41">
        <f>AT42/AS42%</f>
        <v>0</v>
      </c>
      <c r="AV42" s="42"/>
      <c r="AW42" s="42">
        <v>0</v>
      </c>
      <c r="AX42" s="42">
        <v>0</v>
      </c>
      <c r="AY42" s="41"/>
      <c r="AZ42" s="42">
        <v>120000</v>
      </c>
      <c r="BA42" s="42">
        <v>9132.510199999999</v>
      </c>
      <c r="BB42" s="48">
        <f>BA42/AZ42%</f>
        <v>7.610425166666666</v>
      </c>
      <c r="BC42" s="48">
        <v>244287.02203999998</v>
      </c>
      <c r="BD42" s="48">
        <v>17340</v>
      </c>
      <c r="BE42" s="48">
        <v>14045.28</v>
      </c>
      <c r="BF42" s="48">
        <f t="shared" si="8"/>
        <v>80.99930795847752</v>
      </c>
      <c r="BG42" s="42">
        <v>0</v>
      </c>
      <c r="BH42" s="42">
        <v>0</v>
      </c>
      <c r="BI42" s="42"/>
      <c r="BJ42" s="42"/>
      <c r="BK42" s="42"/>
      <c r="BL42" s="41"/>
      <c r="BM42" s="42">
        <v>92400</v>
      </c>
      <c r="BN42" s="42"/>
      <c r="BO42" s="42">
        <f>BN42/BM42%</f>
        <v>0</v>
      </c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1"/>
      <c r="CH42" s="42"/>
      <c r="CI42" s="42"/>
      <c r="CJ42" s="41"/>
      <c r="CK42" s="42"/>
      <c r="CL42" s="42"/>
      <c r="CM42" s="42"/>
      <c r="CN42" s="42"/>
      <c r="CO42" s="42"/>
      <c r="CP42" s="42">
        <v>2233.011</v>
      </c>
      <c r="CQ42" s="42"/>
      <c r="CR42" s="42">
        <v>22114</v>
      </c>
      <c r="CS42" s="42">
        <v>22114</v>
      </c>
      <c r="CT42" s="42">
        <f>CS42/CR42%</f>
        <v>100</v>
      </c>
      <c r="CU42" s="42"/>
      <c r="CV42" s="42"/>
      <c r="CW42" s="42"/>
      <c r="CX42" s="42"/>
      <c r="CY42" s="42"/>
      <c r="CZ42" s="42"/>
      <c r="DA42" s="42">
        <v>64630.96</v>
      </c>
      <c r="DB42" s="42"/>
      <c r="DC42" s="42"/>
      <c r="DD42" s="42"/>
      <c r="DE42" s="42">
        <v>0</v>
      </c>
      <c r="DF42" s="42">
        <v>0</v>
      </c>
      <c r="DG42" s="48"/>
      <c r="DH42" s="43">
        <f t="shared" si="24"/>
        <v>2385797.500000001</v>
      </c>
      <c r="DI42" s="43">
        <f t="shared" si="30"/>
        <v>1398855.89176</v>
      </c>
      <c r="DJ42" s="41">
        <f t="shared" si="10"/>
        <v>58.63263297744253</v>
      </c>
      <c r="DK42" s="42"/>
      <c r="DL42" s="42"/>
      <c r="DM42" s="42"/>
      <c r="DN42" s="42"/>
      <c r="DO42" s="42"/>
      <c r="DP42" s="42"/>
      <c r="DQ42" s="42">
        <v>1889.8</v>
      </c>
      <c r="DR42" s="42">
        <v>987.9</v>
      </c>
      <c r="DS42" s="42">
        <v>52.275373055349775</v>
      </c>
      <c r="DT42" s="42">
        <v>3327.5</v>
      </c>
      <c r="DU42" s="42">
        <v>3327.5</v>
      </c>
      <c r="DV42" s="48">
        <v>100</v>
      </c>
      <c r="DW42" s="42">
        <v>86.4</v>
      </c>
      <c r="DX42" s="42">
        <v>86.4</v>
      </c>
      <c r="DY42" s="42">
        <v>100</v>
      </c>
      <c r="DZ42" s="42">
        <v>44000</v>
      </c>
      <c r="EA42" s="42">
        <v>27088.14288</v>
      </c>
      <c r="EB42" s="48">
        <v>61.56396109090909</v>
      </c>
      <c r="EC42" s="42"/>
      <c r="ED42" s="42"/>
      <c r="EE42" s="48"/>
      <c r="EF42" s="42">
        <v>25.3</v>
      </c>
      <c r="EG42" s="42"/>
      <c r="EH42" s="48">
        <v>0</v>
      </c>
      <c r="EI42" s="42">
        <v>896216.5</v>
      </c>
      <c r="EJ42" s="42">
        <v>532506.605</v>
      </c>
      <c r="EK42" s="48">
        <v>59.417183794317545</v>
      </c>
      <c r="EL42" s="42">
        <v>4567</v>
      </c>
      <c r="EM42" s="42">
        <v>1600</v>
      </c>
      <c r="EN42" s="42">
        <v>35.03393912853076</v>
      </c>
      <c r="EO42" s="42">
        <v>1303457.2</v>
      </c>
      <c r="EP42" s="42">
        <v>775297.758</v>
      </c>
      <c r="EQ42" s="48">
        <v>59.4801085912142</v>
      </c>
      <c r="ER42" s="42">
        <v>1166.2</v>
      </c>
      <c r="ES42" s="42">
        <v>613.3</v>
      </c>
      <c r="ET42" s="48">
        <v>52.58960727148001</v>
      </c>
      <c r="EU42" s="42">
        <v>6696.2</v>
      </c>
      <c r="EV42" s="42">
        <v>2369</v>
      </c>
      <c r="EW42" s="48">
        <v>35.37827424509423</v>
      </c>
      <c r="EX42" s="42">
        <v>159.2</v>
      </c>
      <c r="EY42" s="42">
        <v>71.8</v>
      </c>
      <c r="EZ42" s="42">
        <v>45.10050251256282</v>
      </c>
      <c r="FA42" s="42">
        <v>85755.6</v>
      </c>
      <c r="FB42" s="42">
        <v>43611.12088</v>
      </c>
      <c r="FC42" s="42">
        <v>50.85512885455877</v>
      </c>
      <c r="FD42" s="42">
        <v>22081.1</v>
      </c>
      <c r="FE42" s="42">
        <v>9210.84</v>
      </c>
      <c r="FF42" s="42">
        <v>41.71368274225469</v>
      </c>
      <c r="FG42" s="42">
        <v>11370</v>
      </c>
      <c r="FH42" s="42">
        <v>0</v>
      </c>
      <c r="FI42" s="42">
        <v>0</v>
      </c>
      <c r="FJ42" s="42">
        <v>17.4</v>
      </c>
      <c r="FK42" s="42">
        <v>0</v>
      </c>
      <c r="FL42" s="42">
        <v>0</v>
      </c>
      <c r="FM42" s="42"/>
      <c r="FN42" s="42"/>
      <c r="FO42" s="41"/>
      <c r="FP42" s="42">
        <v>997</v>
      </c>
      <c r="FQ42" s="42">
        <v>0</v>
      </c>
      <c r="FR42" s="48">
        <v>0</v>
      </c>
      <c r="FS42" s="42">
        <v>1721.5</v>
      </c>
      <c r="FT42" s="42">
        <v>89.9</v>
      </c>
      <c r="FU42" s="42">
        <v>5.222189950624456</v>
      </c>
      <c r="FV42" s="42"/>
      <c r="FW42" s="42"/>
      <c r="FX42" s="42"/>
      <c r="FY42" s="42"/>
      <c r="FZ42" s="42"/>
      <c r="GA42" s="42"/>
      <c r="GB42" s="42">
        <v>2263.6</v>
      </c>
      <c r="GC42" s="42">
        <v>1995.625</v>
      </c>
      <c r="GD42" s="42">
        <v>88.16155681215763</v>
      </c>
      <c r="GE42" s="49">
        <f>GH42+GK42</f>
        <v>0</v>
      </c>
      <c r="GF42" s="49">
        <f>GI42</f>
        <v>0</v>
      </c>
      <c r="GG42" s="43"/>
      <c r="GH42" s="42"/>
      <c r="GI42" s="42"/>
      <c r="GJ42" s="42"/>
      <c r="GK42" s="42"/>
      <c r="GL42" s="41">
        <f>C42+R42+GE42+DH42</f>
        <v>3259874.603040001</v>
      </c>
      <c r="GM42" s="41">
        <f>D42+S42+GF42+DI42</f>
        <v>1581571.80141</v>
      </c>
      <c r="GN42" s="41">
        <f t="shared" si="11"/>
        <v>48.516338632630315</v>
      </c>
    </row>
    <row r="43" spans="1:196" ht="15">
      <c r="A43" s="45" t="s">
        <v>154</v>
      </c>
      <c r="B43" s="46" t="s">
        <v>112</v>
      </c>
      <c r="C43" s="41">
        <f t="shared" si="29"/>
        <v>49060</v>
      </c>
      <c r="D43" s="41">
        <f t="shared" si="13"/>
        <v>24531</v>
      </c>
      <c r="E43" s="41">
        <f t="shared" si="5"/>
        <v>50.00203832042397</v>
      </c>
      <c r="F43" s="47">
        <v>1689</v>
      </c>
      <c r="G43" s="47">
        <v>844.8</v>
      </c>
      <c r="H43" s="42">
        <f>G43/F43%</f>
        <v>50.0177619893428</v>
      </c>
      <c r="I43" s="47">
        <v>17300</v>
      </c>
      <c r="J43" s="47">
        <v>8650.2</v>
      </c>
      <c r="K43" s="42">
        <f t="shared" si="14"/>
        <v>50.001156069364164</v>
      </c>
      <c r="L43" s="42"/>
      <c r="M43" s="42"/>
      <c r="N43" s="42"/>
      <c r="O43" s="42">
        <v>30071</v>
      </c>
      <c r="P43" s="42">
        <v>15036</v>
      </c>
      <c r="Q43" s="42">
        <f>P43/O43%</f>
        <v>50.00166273153537</v>
      </c>
      <c r="R43" s="41">
        <f t="shared" si="15"/>
        <v>15208.991000000002</v>
      </c>
      <c r="S43" s="41">
        <f>V43+Y43+AB43+AT43+AX43+BA43+BE43+BH43+BZ43+CC43+CF43+CS43+CV43+DC43+DF43</f>
        <v>3415.5</v>
      </c>
      <c r="T43" s="41">
        <f t="shared" si="17"/>
        <v>22.45711106016171</v>
      </c>
      <c r="U43" s="42">
        <v>169.6</v>
      </c>
      <c r="V43" s="42">
        <v>0</v>
      </c>
      <c r="W43" s="42">
        <f t="shared" si="18"/>
        <v>0</v>
      </c>
      <c r="X43" s="42">
        <v>0</v>
      </c>
      <c r="Y43" s="42">
        <v>0</v>
      </c>
      <c r="Z43" s="42"/>
      <c r="AA43" s="42">
        <v>7146.9</v>
      </c>
      <c r="AB43" s="42">
        <v>2606.3</v>
      </c>
      <c r="AC43" s="42">
        <f t="shared" si="7"/>
        <v>36.46755936140145</v>
      </c>
      <c r="AD43" s="42"/>
      <c r="AE43" s="42">
        <v>0</v>
      </c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>
        <v>0</v>
      </c>
      <c r="AT43" s="42">
        <v>0</v>
      </c>
      <c r="AU43" s="41"/>
      <c r="AV43" s="42"/>
      <c r="AW43" s="42"/>
      <c r="AX43" s="42"/>
      <c r="AY43" s="41"/>
      <c r="AZ43" s="42"/>
      <c r="BA43" s="42"/>
      <c r="BB43" s="41"/>
      <c r="BC43" s="41">
        <v>0</v>
      </c>
      <c r="BD43" s="41">
        <v>235.2</v>
      </c>
      <c r="BE43" s="41">
        <v>235.2</v>
      </c>
      <c r="BF43" s="48">
        <f t="shared" si="8"/>
        <v>100</v>
      </c>
      <c r="BG43" s="42">
        <v>989</v>
      </c>
      <c r="BH43" s="42">
        <v>574</v>
      </c>
      <c r="BI43" s="42">
        <f t="shared" si="9"/>
        <v>58.03842264914054</v>
      </c>
      <c r="BJ43" s="42"/>
      <c r="BK43" s="42"/>
      <c r="BL43" s="41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1"/>
      <c r="CH43" s="42"/>
      <c r="CI43" s="42"/>
      <c r="CJ43" s="41"/>
      <c r="CK43" s="42"/>
      <c r="CL43" s="42"/>
      <c r="CM43" s="42"/>
      <c r="CN43" s="42"/>
      <c r="CO43" s="42"/>
      <c r="CP43" s="42">
        <v>0</v>
      </c>
      <c r="CQ43" s="42"/>
      <c r="CR43" s="42">
        <v>0</v>
      </c>
      <c r="CS43" s="42">
        <v>0</v>
      </c>
      <c r="CT43" s="42"/>
      <c r="CU43" s="42"/>
      <c r="CV43" s="42"/>
      <c r="CW43" s="42"/>
      <c r="CX43" s="42"/>
      <c r="CY43" s="42"/>
      <c r="CZ43" s="42"/>
      <c r="DA43" s="42">
        <v>3668.291</v>
      </c>
      <c r="DB43" s="42"/>
      <c r="DC43" s="42"/>
      <c r="DD43" s="42"/>
      <c r="DE43" s="42">
        <v>3000</v>
      </c>
      <c r="DF43" s="42">
        <v>0</v>
      </c>
      <c r="DG43" s="48">
        <f t="shared" si="21"/>
        <v>0</v>
      </c>
      <c r="DH43" s="43">
        <f t="shared" si="24"/>
        <v>74666.6</v>
      </c>
      <c r="DI43" s="43">
        <f t="shared" si="30"/>
        <v>50420.43199999999</v>
      </c>
      <c r="DJ43" s="41">
        <f t="shared" si="10"/>
        <v>67.52742457805765</v>
      </c>
      <c r="DK43" s="42"/>
      <c r="DL43" s="42"/>
      <c r="DM43" s="42"/>
      <c r="DN43" s="42"/>
      <c r="DO43" s="42"/>
      <c r="DP43" s="42"/>
      <c r="DQ43" s="42">
        <v>192.3</v>
      </c>
      <c r="DR43" s="42">
        <v>103.02</v>
      </c>
      <c r="DS43" s="42">
        <v>53.57254290171606</v>
      </c>
      <c r="DT43" s="42"/>
      <c r="DU43" s="42"/>
      <c r="DV43" s="48"/>
      <c r="DW43" s="42"/>
      <c r="DX43" s="42"/>
      <c r="DY43" s="42"/>
      <c r="DZ43" s="42"/>
      <c r="EA43" s="42"/>
      <c r="EB43" s="48"/>
      <c r="EC43" s="42"/>
      <c r="ED43" s="42"/>
      <c r="EE43" s="48"/>
      <c r="EF43" s="42">
        <v>0</v>
      </c>
      <c r="EG43" s="42"/>
      <c r="EH43" s="48"/>
      <c r="EI43" s="42">
        <v>31792.4</v>
      </c>
      <c r="EJ43" s="42">
        <v>22073.9</v>
      </c>
      <c r="EK43" s="48">
        <v>69.43137353581359</v>
      </c>
      <c r="EL43" s="42">
        <v>164</v>
      </c>
      <c r="EM43" s="42">
        <v>111.7</v>
      </c>
      <c r="EN43" s="42">
        <v>68.10975609756098</v>
      </c>
      <c r="EO43" s="42">
        <v>38256.1</v>
      </c>
      <c r="EP43" s="42">
        <v>26560.092</v>
      </c>
      <c r="EQ43" s="48">
        <v>69.4270769890292</v>
      </c>
      <c r="ER43" s="42">
        <v>191.6</v>
      </c>
      <c r="ES43" s="42">
        <v>109.79</v>
      </c>
      <c r="ET43" s="48">
        <v>57.301670146137795</v>
      </c>
      <c r="EU43" s="42">
        <v>476.7</v>
      </c>
      <c r="EV43" s="42">
        <v>213.2</v>
      </c>
      <c r="EW43" s="48">
        <v>44.7241451646738</v>
      </c>
      <c r="EX43" s="42">
        <v>31.8</v>
      </c>
      <c r="EY43" s="42">
        <v>16.2</v>
      </c>
      <c r="EZ43" s="42">
        <v>50.94339622641509</v>
      </c>
      <c r="FA43" s="42">
        <v>1801.7</v>
      </c>
      <c r="FB43" s="42">
        <v>556</v>
      </c>
      <c r="FC43" s="42">
        <v>30.859743575512017</v>
      </c>
      <c r="FD43" s="42">
        <v>1090.4</v>
      </c>
      <c r="FE43" s="42">
        <v>267.02</v>
      </c>
      <c r="FF43" s="42">
        <v>24.488261188554652</v>
      </c>
      <c r="FG43" s="42">
        <v>0</v>
      </c>
      <c r="FH43" s="42">
        <v>0</v>
      </c>
      <c r="FI43" s="42"/>
      <c r="FJ43" s="42">
        <v>0</v>
      </c>
      <c r="FK43" s="42">
        <v>0</v>
      </c>
      <c r="FL43" s="42"/>
      <c r="FM43" s="42">
        <v>233</v>
      </c>
      <c r="FN43" s="42">
        <v>116.5</v>
      </c>
      <c r="FO43" s="48">
        <v>50</v>
      </c>
      <c r="FP43" s="42">
        <v>21.6</v>
      </c>
      <c r="FQ43" s="42">
        <v>0</v>
      </c>
      <c r="FR43" s="48">
        <v>0</v>
      </c>
      <c r="FS43" s="42">
        <v>7.8</v>
      </c>
      <c r="FT43" s="42">
        <v>3.8</v>
      </c>
      <c r="FU43" s="42">
        <v>48.717948717948715</v>
      </c>
      <c r="FV43" s="42"/>
      <c r="FW43" s="42"/>
      <c r="FX43" s="42"/>
      <c r="FY43" s="42"/>
      <c r="FZ43" s="42"/>
      <c r="GA43" s="42"/>
      <c r="GB43" s="42">
        <v>407.2</v>
      </c>
      <c r="GC43" s="42">
        <v>289.21</v>
      </c>
      <c r="GD43" s="42">
        <v>71.02406679764243</v>
      </c>
      <c r="GE43" s="49">
        <f>GH43+GK43</f>
        <v>0</v>
      </c>
      <c r="GF43" s="49">
        <f>GI43</f>
        <v>0</v>
      </c>
      <c r="GG43" s="43"/>
      <c r="GH43" s="42"/>
      <c r="GI43" s="42"/>
      <c r="GJ43" s="42"/>
      <c r="GK43" s="42"/>
      <c r="GL43" s="41">
        <f>C43+R43+GE43+DH43</f>
        <v>138935.59100000001</v>
      </c>
      <c r="GM43" s="41">
        <f>D43+S43+GF43+DI43</f>
        <v>78366.932</v>
      </c>
      <c r="GN43" s="41">
        <f t="shared" si="11"/>
        <v>56.40522448995807</v>
      </c>
    </row>
    <row r="44" spans="1:196" s="4" customFormat="1" ht="14.25">
      <c r="A44" s="53"/>
      <c r="B44" s="54" t="s">
        <v>208</v>
      </c>
      <c r="C44" s="41">
        <f t="shared" si="29"/>
        <v>816177.6</v>
      </c>
      <c r="D44" s="41"/>
      <c r="E44" s="41"/>
      <c r="F44" s="43"/>
      <c r="G44" s="43"/>
      <c r="H44" s="43"/>
      <c r="I44" s="43"/>
      <c r="J44" s="43"/>
      <c r="K44" s="43"/>
      <c r="L44" s="43">
        <v>816177.6</v>
      </c>
      <c r="M44" s="43"/>
      <c r="N44" s="43"/>
      <c r="O44" s="43"/>
      <c r="P44" s="43"/>
      <c r="Q44" s="43"/>
      <c r="R44" s="41">
        <f t="shared" si="15"/>
        <v>356829.587</v>
      </c>
      <c r="S44" s="41"/>
      <c r="T44" s="41"/>
      <c r="U44" s="43"/>
      <c r="V44" s="43"/>
      <c r="W44" s="43"/>
      <c r="X44" s="43"/>
      <c r="Y44" s="43"/>
      <c r="Z44" s="43"/>
      <c r="AA44" s="43"/>
      <c r="AB44" s="43"/>
      <c r="AC44" s="43"/>
      <c r="AD44" s="43">
        <v>290801</v>
      </c>
      <c r="AE44" s="43"/>
      <c r="AF44" s="43"/>
      <c r="AG44" s="43"/>
      <c r="AH44" s="43">
        <v>4821.4</v>
      </c>
      <c r="AI44" s="43"/>
      <c r="AJ44" s="43"/>
      <c r="AK44" s="43"/>
      <c r="AL44" s="43"/>
      <c r="AM44" s="43">
        <v>7794.2</v>
      </c>
      <c r="AN44" s="43"/>
      <c r="AO44" s="43"/>
      <c r="AP44" s="43"/>
      <c r="AQ44" s="43"/>
      <c r="AR44" s="43"/>
      <c r="AS44" s="43"/>
      <c r="AT44" s="43"/>
      <c r="AU44" s="41"/>
      <c r="AV44" s="43"/>
      <c r="AW44" s="43"/>
      <c r="AX44" s="43"/>
      <c r="AY44" s="41"/>
      <c r="AZ44" s="43">
        <v>33400</v>
      </c>
      <c r="BA44" s="43"/>
      <c r="BB44" s="41"/>
      <c r="BC44" s="41"/>
      <c r="BD44" s="41"/>
      <c r="BE44" s="41"/>
      <c r="BF44" s="41"/>
      <c r="BG44" s="43"/>
      <c r="BH44" s="43"/>
      <c r="BI44" s="43"/>
      <c r="BJ44" s="43"/>
      <c r="BK44" s="43"/>
      <c r="BL44" s="41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1"/>
      <c r="CH44" s="43">
        <v>770.66</v>
      </c>
      <c r="CI44" s="43"/>
      <c r="CJ44" s="41">
        <f>CI44/CH44%</f>
        <v>0</v>
      </c>
      <c r="CK44" s="43"/>
      <c r="CL44" s="43"/>
      <c r="CM44" s="43"/>
      <c r="CN44" s="43"/>
      <c r="CO44" s="43"/>
      <c r="CP44" s="43"/>
      <c r="CQ44" s="43">
        <v>1368.387</v>
      </c>
      <c r="CR44" s="43">
        <v>5000.04</v>
      </c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>
        <v>12873.9</v>
      </c>
      <c r="DF44" s="43"/>
      <c r="DG44" s="41"/>
      <c r="DH44" s="43">
        <f t="shared" si="24"/>
        <v>366282.7</v>
      </c>
      <c r="DI44" s="43"/>
      <c r="DJ44" s="41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1"/>
      <c r="DW44" s="43"/>
      <c r="DX44" s="43"/>
      <c r="DY44" s="43"/>
      <c r="DZ44" s="43"/>
      <c r="EA44" s="43"/>
      <c r="EB44" s="41"/>
      <c r="EC44" s="43"/>
      <c r="ED44" s="43"/>
      <c r="EE44" s="41"/>
      <c r="EF44" s="43"/>
      <c r="EG44" s="43"/>
      <c r="EH44" s="41"/>
      <c r="EI44" s="43">
        <v>119699.7</v>
      </c>
      <c r="EJ44" s="43"/>
      <c r="EK44" s="41"/>
      <c r="EL44" s="43"/>
      <c r="EM44" s="43"/>
      <c r="EN44" s="43"/>
      <c r="EO44" s="43">
        <v>246583</v>
      </c>
      <c r="EP44" s="43"/>
      <c r="EQ44" s="41"/>
      <c r="ER44" s="43"/>
      <c r="ES44" s="43"/>
      <c r="ET44" s="41"/>
      <c r="EU44" s="43"/>
      <c r="EV44" s="43"/>
      <c r="EW44" s="41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1"/>
      <c r="FP44" s="43"/>
      <c r="FQ44" s="43"/>
      <c r="FR44" s="41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9">
        <f>GH44+GK44</f>
        <v>0</v>
      </c>
      <c r="GF44" s="49"/>
      <c r="GG44" s="43"/>
      <c r="GH44" s="43"/>
      <c r="GI44" s="43"/>
      <c r="GJ44" s="43"/>
      <c r="GK44" s="43"/>
      <c r="GL44" s="41">
        <f>C44+R44+DH44+GE44</f>
        <v>1539289.8869999999</v>
      </c>
      <c r="GM44" s="41"/>
      <c r="GN44" s="41"/>
    </row>
    <row r="45" spans="1:196" s="4" customFormat="1" ht="14.25">
      <c r="A45" s="55" t="s">
        <v>165</v>
      </c>
      <c r="B45" s="55"/>
      <c r="C45" s="41">
        <f t="shared" si="29"/>
        <v>3702634.2</v>
      </c>
      <c r="D45" s="41">
        <f>G45+J45+P45</f>
        <v>1691846.0548500002</v>
      </c>
      <c r="E45" s="41">
        <f t="shared" si="5"/>
        <v>45.69303807678328</v>
      </c>
      <c r="F45" s="43">
        <f>F7+F39</f>
        <v>58549</v>
      </c>
      <c r="G45" s="43">
        <f>G7+G39</f>
        <v>29275.2</v>
      </c>
      <c r="H45" s="43">
        <f>G45/F45%</f>
        <v>50.001195579770794</v>
      </c>
      <c r="I45" s="43">
        <f>I7+I39</f>
        <v>2768641.6</v>
      </c>
      <c r="J45" s="43">
        <f>J7+J39</f>
        <v>1647534.8548500002</v>
      </c>
      <c r="K45" s="43">
        <f t="shared" si="14"/>
        <v>59.50697464236614</v>
      </c>
      <c r="L45" s="43">
        <f>L7+L39+L44</f>
        <v>845372.6</v>
      </c>
      <c r="M45" s="43">
        <f>M7+M39+M44</f>
        <v>15000</v>
      </c>
      <c r="N45" s="42">
        <f>M45/L45%</f>
        <v>1.7743655282889461</v>
      </c>
      <c r="O45" s="43">
        <f>O7+O39</f>
        <v>30071</v>
      </c>
      <c r="P45" s="43">
        <f>P7+P39</f>
        <v>15036</v>
      </c>
      <c r="Q45" s="42">
        <f>P45/O45%</f>
        <v>50.00166273153537</v>
      </c>
      <c r="R45" s="41">
        <f>R39+R7+R44</f>
        <v>6301100.001727915</v>
      </c>
      <c r="S45" s="41">
        <f>S39+S7+S44</f>
        <v>2685194.305330001</v>
      </c>
      <c r="T45" s="41">
        <f t="shared" si="17"/>
        <v>42.614691158585885</v>
      </c>
      <c r="U45" s="43">
        <f>U39+U7</f>
        <v>66800</v>
      </c>
      <c r="V45" s="43">
        <f>V39+V7</f>
        <v>60157.33800000001</v>
      </c>
      <c r="W45" s="43">
        <f>V45/U45%</f>
        <v>90.05589520958085</v>
      </c>
      <c r="X45" s="43">
        <f>X7+X39+X44</f>
        <v>1197102.3</v>
      </c>
      <c r="Y45" s="43">
        <f>Y7+Y39</f>
        <v>1059187.666</v>
      </c>
      <c r="Z45" s="43">
        <f>Y45/X45%</f>
        <v>88.47929420902456</v>
      </c>
      <c r="AA45" s="43">
        <f>AA7+AA39+AA44</f>
        <v>1954584.5000000005</v>
      </c>
      <c r="AB45" s="43">
        <f>AB7+AB39+AB44</f>
        <v>1007710.6020000001</v>
      </c>
      <c r="AC45" s="43">
        <f t="shared" si="7"/>
        <v>51.55625668780244</v>
      </c>
      <c r="AD45" s="43">
        <f>AD7+AD39+AD44</f>
        <v>290801.0402279153</v>
      </c>
      <c r="AE45" s="43">
        <f aca="true" t="shared" si="31" ref="AE45:AL45">AE7+AE39+AE44</f>
        <v>34834.453</v>
      </c>
      <c r="AF45" s="43">
        <f t="shared" si="31"/>
        <v>1677.1017</v>
      </c>
      <c r="AG45" s="43">
        <f t="shared" si="31"/>
        <v>31186.019999999993</v>
      </c>
      <c r="AH45" s="43">
        <f t="shared" si="31"/>
        <v>4821.4</v>
      </c>
      <c r="AI45" s="43">
        <f t="shared" si="31"/>
        <v>24642.8</v>
      </c>
      <c r="AJ45" s="43">
        <f t="shared" si="31"/>
        <v>15372.2</v>
      </c>
      <c r="AK45" s="43">
        <f t="shared" si="31"/>
        <v>12600.199999999999</v>
      </c>
      <c r="AL45" s="43">
        <f t="shared" si="31"/>
        <v>1276.8000000000002</v>
      </c>
      <c r="AM45" s="43">
        <f>AM44</f>
        <v>7794.2</v>
      </c>
      <c r="AN45" s="43">
        <f>AN39+AN7</f>
        <v>127.15</v>
      </c>
      <c r="AO45" s="43">
        <f>AO39+AO7</f>
        <v>20000</v>
      </c>
      <c r="AP45" s="43">
        <f>AP39+AP7</f>
        <v>30000</v>
      </c>
      <c r="AQ45" s="43">
        <f>AQ39+AQ7</f>
        <v>0</v>
      </c>
      <c r="AR45" s="43">
        <v>0</v>
      </c>
      <c r="AS45" s="43">
        <f>AS39+AS7+AS44</f>
        <v>28018.299999999996</v>
      </c>
      <c r="AT45" s="43">
        <f>AT39+AT7+AT44</f>
        <v>2068.54</v>
      </c>
      <c r="AU45" s="41">
        <f>AT45/AS45%</f>
        <v>7.382817658458937</v>
      </c>
      <c r="AV45" s="43">
        <f>AV39+AV7+AV44</f>
        <v>3000</v>
      </c>
      <c r="AW45" s="43">
        <f>AW39+AW7+AW44</f>
        <v>131479.31000000003</v>
      </c>
      <c r="AX45" s="43">
        <f>AX39+AX7+AX44</f>
        <v>26022</v>
      </c>
      <c r="AY45" s="41">
        <f>AX45/AW45%</f>
        <v>19.79170715149022</v>
      </c>
      <c r="AZ45" s="43">
        <f>AZ39+AZ7+AZ44</f>
        <v>385900</v>
      </c>
      <c r="BA45" s="43">
        <f>BA39+BA7</f>
        <v>18000</v>
      </c>
      <c r="BB45" s="41">
        <f>BA45/AZ45%</f>
        <v>4.66442083441306</v>
      </c>
      <c r="BC45" s="43">
        <f>BC39+BC7</f>
        <v>439158.61702</v>
      </c>
      <c r="BD45" s="43">
        <f>BD39+BD7+BD44</f>
        <v>99469</v>
      </c>
      <c r="BE45" s="43">
        <f>BE39+BE7+BE44</f>
        <v>80000</v>
      </c>
      <c r="BF45" s="48">
        <f t="shared" si="8"/>
        <v>80.4270677296444</v>
      </c>
      <c r="BG45" s="43">
        <f>BG39+BG7</f>
        <v>30745.300000000007</v>
      </c>
      <c r="BH45" s="43">
        <f>BH39+BH7</f>
        <v>18226.899999999998</v>
      </c>
      <c r="BI45" s="43">
        <f>BH45/BG45%</f>
        <v>59.283532767609984</v>
      </c>
      <c r="BJ45" s="43">
        <f>BJ39+BJ7</f>
        <v>10000</v>
      </c>
      <c r="BK45" s="43">
        <f>BK39+BK7</f>
        <v>0</v>
      </c>
      <c r="BL45" s="41">
        <f>BK45/BJ45%</f>
        <v>0</v>
      </c>
      <c r="BM45" s="43">
        <f aca="true" t="shared" si="32" ref="BM45:BU45">BM39+BM7</f>
        <v>119400</v>
      </c>
      <c r="BN45" s="43">
        <f t="shared" si="32"/>
        <v>0</v>
      </c>
      <c r="BO45" s="43">
        <f t="shared" si="32"/>
        <v>0</v>
      </c>
      <c r="BP45" s="43">
        <f t="shared" si="32"/>
        <v>91738.12700000001</v>
      </c>
      <c r="BQ45" s="43">
        <f t="shared" si="32"/>
        <v>864.43</v>
      </c>
      <c r="BR45" s="43">
        <f>BQ45/BP45%</f>
        <v>0.9422799748244259</v>
      </c>
      <c r="BS45" s="43">
        <f t="shared" si="32"/>
        <v>31375.82699999999</v>
      </c>
      <c r="BT45" s="43">
        <f t="shared" si="32"/>
        <v>5365</v>
      </c>
      <c r="BU45" s="43">
        <f t="shared" si="32"/>
        <v>4275</v>
      </c>
      <c r="BV45" s="43">
        <f>BV7+BV39+BV44</f>
        <v>181969.17695</v>
      </c>
      <c r="BW45" s="43">
        <f>BW7+BW39</f>
        <v>17323.89</v>
      </c>
      <c r="BX45" s="43">
        <f>BW45/BV45%</f>
        <v>9.520233201230623</v>
      </c>
      <c r="BY45" s="43">
        <f>BY39+BY7</f>
        <v>20432.296</v>
      </c>
      <c r="BZ45" s="43">
        <f>BZ39+BZ7</f>
        <v>20432.29564</v>
      </c>
      <c r="CA45" s="43">
        <f>BZ45/BY45%</f>
        <v>99.99999823808348</v>
      </c>
      <c r="CB45" s="43">
        <f>CB39+CB7</f>
        <v>9138.17325</v>
      </c>
      <c r="CC45" s="43">
        <f>CC39+CC7</f>
        <v>9138.17325</v>
      </c>
      <c r="CD45" s="43">
        <f>CC45/CB45%</f>
        <v>100</v>
      </c>
      <c r="CE45" s="43">
        <f>CE7+CE39+CE44</f>
        <v>66841</v>
      </c>
      <c r="CF45" s="43">
        <f>CF7+CF39+CF44</f>
        <v>66772.68189000002</v>
      </c>
      <c r="CG45" s="41">
        <f t="shared" si="19"/>
        <v>99.89779011385231</v>
      </c>
      <c r="CH45" s="43">
        <f>CH7+CH39+CH44</f>
        <v>3770.66</v>
      </c>
      <c r="CI45" s="43">
        <f>CI7+CI39+CI44</f>
        <v>2770.5664</v>
      </c>
      <c r="CJ45" s="41">
        <f>CI45/CH45%</f>
        <v>73.47696159293068</v>
      </c>
      <c r="CK45" s="43">
        <f>CK7+CK39+CK44</f>
        <v>87070.85</v>
      </c>
      <c r="CL45" s="43">
        <f>CL7+CL39+CL44</f>
        <v>3694.7999999999997</v>
      </c>
      <c r="CM45" s="43">
        <f>CM7+CM39+CM44</f>
        <v>5000</v>
      </c>
      <c r="CN45" s="43">
        <f>CN7+CN39+CN44</f>
        <v>0</v>
      </c>
      <c r="CO45" s="43">
        <v>0</v>
      </c>
      <c r="CP45" s="43">
        <f>CP7+CP39+CP44</f>
        <v>13774.7</v>
      </c>
      <c r="CQ45" s="43">
        <f>CQ7+CQ39+CQ44</f>
        <v>25000</v>
      </c>
      <c r="CR45" s="43">
        <f>CR39+CR7+CR44</f>
        <v>230913.34</v>
      </c>
      <c r="CS45" s="43">
        <f>CS39+CS7</f>
        <v>219944.3</v>
      </c>
      <c r="CT45" s="43">
        <f t="shared" si="20"/>
        <v>95.24971575916747</v>
      </c>
      <c r="CU45" s="43">
        <f>CU39+CU7</f>
        <v>27382.8</v>
      </c>
      <c r="CV45" s="43">
        <f>CV39+CV7</f>
        <v>27382.8</v>
      </c>
      <c r="CW45" s="43">
        <f>CV45/CU45%</f>
        <v>100</v>
      </c>
      <c r="CX45" s="43">
        <f>CX39+CX7</f>
        <v>51696</v>
      </c>
      <c r="CY45" s="43">
        <f>CY39+CY7</f>
        <v>0</v>
      </c>
      <c r="CZ45" s="43">
        <f>CY45/CX45%</f>
        <v>0</v>
      </c>
      <c r="DA45" s="43">
        <f>DA39+DA7</f>
        <v>239561.70213000002</v>
      </c>
      <c r="DB45" s="43">
        <f>DB39+DB7</f>
        <v>8235.95745</v>
      </c>
      <c r="DC45" s="43">
        <f>DC39+DC7</f>
        <v>5000</v>
      </c>
      <c r="DD45" s="43">
        <f>DC45/DB45%</f>
        <v>60.70939572423362</v>
      </c>
      <c r="DE45" s="43">
        <f>DE39+DE7+DE44</f>
        <v>253073.9</v>
      </c>
      <c r="DF45" s="43">
        <f>DF39+DF7</f>
        <v>44192.122149999996</v>
      </c>
      <c r="DG45" s="41">
        <f>DF45/DE45%</f>
        <v>17.46214135475843</v>
      </c>
      <c r="DH45" s="43">
        <f>DH39+DH7+DH44</f>
        <v>10926470</v>
      </c>
      <c r="DI45" s="43">
        <f>DI39+DI7</f>
        <v>6618822.58783</v>
      </c>
      <c r="DJ45" s="41">
        <f t="shared" si="10"/>
        <v>60.57603771236273</v>
      </c>
      <c r="DK45" s="43">
        <f>DK39+DK7</f>
        <v>101466</v>
      </c>
      <c r="DL45" s="43">
        <f>DL39+DL7</f>
        <v>50733.00000000001</v>
      </c>
      <c r="DM45" s="43">
        <f>DL45/DK45%</f>
        <v>50.00000000000001</v>
      </c>
      <c r="DN45" s="43">
        <f>DN39+DN7</f>
        <v>6562.5</v>
      </c>
      <c r="DO45" s="43">
        <f>DO39+DO7</f>
        <v>3274.38</v>
      </c>
      <c r="DP45" s="43">
        <f>DO45/DN45%</f>
        <v>49.895314285714285</v>
      </c>
      <c r="DQ45" s="43">
        <f>DQ39+DQ7</f>
        <v>11974.400000000001</v>
      </c>
      <c r="DR45" s="43">
        <f>DR39+DR7</f>
        <v>6105.425410000001</v>
      </c>
      <c r="DS45" s="43">
        <f>DR45/DQ45%</f>
        <v>50.98731802846071</v>
      </c>
      <c r="DT45" s="43">
        <f>DT39+DT7</f>
        <v>6694.7</v>
      </c>
      <c r="DU45" s="43">
        <f>DU39+DU7</f>
        <v>5988.8</v>
      </c>
      <c r="DV45" s="41">
        <f>DU45/DT45%</f>
        <v>89.45583820036745</v>
      </c>
      <c r="DW45" s="43">
        <f>DW39+DW7</f>
        <v>942.4000000000001</v>
      </c>
      <c r="DX45" s="43">
        <f>DX39+DX7</f>
        <v>771.2</v>
      </c>
      <c r="DY45" s="43">
        <f>DX45/DW45%</f>
        <v>81.83361629881153</v>
      </c>
      <c r="DZ45" s="43">
        <f>DZ39+DZ7</f>
        <v>100000</v>
      </c>
      <c r="EA45" s="43">
        <f>EA39+EA7</f>
        <v>50906.2</v>
      </c>
      <c r="EB45" s="41">
        <f>EA45/DZ45%</f>
        <v>50.9062</v>
      </c>
      <c r="EC45" s="43">
        <f>EC39+EC7</f>
        <v>15.9</v>
      </c>
      <c r="ED45" s="43">
        <f>ED39+ED7</f>
        <v>0</v>
      </c>
      <c r="EE45" s="41">
        <f>ED45/EC45%</f>
        <v>0</v>
      </c>
      <c r="EF45" s="43">
        <f>EF39+EF7</f>
        <v>58.800000000000004</v>
      </c>
      <c r="EG45" s="43">
        <f>EG39+EG7</f>
        <v>0</v>
      </c>
      <c r="EH45" s="41">
        <f>EG45/EF45%</f>
        <v>0</v>
      </c>
      <c r="EI45" s="43">
        <f>EI7+EI39+EI44</f>
        <v>3095208.1999999997</v>
      </c>
      <c r="EJ45" s="43">
        <f>EJ7+EJ39</f>
        <v>1760001.6060000004</v>
      </c>
      <c r="EK45" s="41">
        <f>EJ45/EI45%</f>
        <v>56.862139548480144</v>
      </c>
      <c r="EL45" s="43">
        <f>EL39+EL7</f>
        <v>52457.00000000001</v>
      </c>
      <c r="EM45" s="43">
        <f>EM39+EM7</f>
        <v>17852.8</v>
      </c>
      <c r="EN45" s="43">
        <f>EM45/EL45%</f>
        <v>34.033208151438316</v>
      </c>
      <c r="EO45" s="43">
        <f>EO7+EO39+EO44</f>
        <v>6698462.9</v>
      </c>
      <c r="EP45" s="43">
        <f>EP7+EP39</f>
        <v>4330674.197000001</v>
      </c>
      <c r="EQ45" s="41">
        <f>EP45/EO45%</f>
        <v>64.65176058525309</v>
      </c>
      <c r="ER45" s="43">
        <f>ER39+ER7</f>
        <v>4312</v>
      </c>
      <c r="ES45" s="43">
        <f>ES39+ES7</f>
        <v>2132.8399999999997</v>
      </c>
      <c r="ET45" s="41">
        <f>ES45/ER45%</f>
        <v>49.46289424860853</v>
      </c>
      <c r="EU45" s="43">
        <f>EU39+EU7</f>
        <v>149585</v>
      </c>
      <c r="EV45" s="43">
        <f>EV39+EV7</f>
        <v>59753.600000000006</v>
      </c>
      <c r="EW45" s="41">
        <f>EV45/EU45%</f>
        <v>39.9462512952502</v>
      </c>
      <c r="EX45" s="43">
        <f>EX39+EX7</f>
        <v>3629.3000000000006</v>
      </c>
      <c r="EY45" s="43">
        <f>EY39+EY7</f>
        <v>1562.0000000000002</v>
      </c>
      <c r="EZ45" s="43">
        <f>EY45/EX45%</f>
        <v>43.03860248532775</v>
      </c>
      <c r="FA45" s="43">
        <f>FA39+FA7</f>
        <v>508605.30000000005</v>
      </c>
      <c r="FB45" s="43">
        <f>FB39+FB7</f>
        <v>245832.22546999998</v>
      </c>
      <c r="FC45" s="43">
        <f>FB45/FA45%</f>
        <v>48.334578005773814</v>
      </c>
      <c r="FD45" s="43">
        <f>FD39+FD7</f>
        <v>95354.70000000001</v>
      </c>
      <c r="FE45" s="43">
        <f>FE39+FE7</f>
        <v>41607.60399999999</v>
      </c>
      <c r="FF45" s="43">
        <f>FE45/FD45%</f>
        <v>43.634560226187055</v>
      </c>
      <c r="FG45" s="43">
        <f>FG39+FG7</f>
        <v>26400</v>
      </c>
      <c r="FH45" s="43">
        <f>FH39+FH7</f>
        <v>9683.639500000001</v>
      </c>
      <c r="FI45" s="43">
        <f>FH45/FG45%</f>
        <v>36.680452651515154</v>
      </c>
      <c r="FJ45" s="43">
        <f>FJ39+FJ7</f>
        <v>55.4</v>
      </c>
      <c r="FK45" s="43">
        <f>FK39+FK7</f>
        <v>7.5</v>
      </c>
      <c r="FL45" s="43">
        <f>FK45/FJ45%</f>
        <v>13.537906137184118</v>
      </c>
      <c r="FM45" s="43">
        <f>FM39+FM7</f>
        <v>39856.7</v>
      </c>
      <c r="FN45" s="43">
        <f>FN39+FN7</f>
        <v>19928.35</v>
      </c>
      <c r="FO45" s="41">
        <f>FN45/FM45%</f>
        <v>50</v>
      </c>
      <c r="FP45" s="43">
        <f>FP39+FP7</f>
        <v>2352.7</v>
      </c>
      <c r="FQ45" s="43">
        <f>FQ39+FQ7</f>
        <v>294.372</v>
      </c>
      <c r="FR45" s="41">
        <f>FQ45/FP45%</f>
        <v>12.512092489480173</v>
      </c>
      <c r="FS45" s="43">
        <f>FS39+FS7</f>
        <v>1844.6000000000001</v>
      </c>
      <c r="FT45" s="43">
        <f>FT39+FT7</f>
        <v>150.54</v>
      </c>
      <c r="FU45" s="43">
        <f>FT45/FS45%</f>
        <v>8.161118941775994</v>
      </c>
      <c r="FV45" s="43">
        <f>FV39+FV7</f>
        <v>1009.1999999999999</v>
      </c>
      <c r="FW45" s="43">
        <f>FW39+FW7</f>
        <v>504.97999999999996</v>
      </c>
      <c r="FX45" s="43">
        <f>FW45/FV45%</f>
        <v>50.0376535869996</v>
      </c>
      <c r="FY45" s="43">
        <f>FY7+FY39</f>
        <v>485.5</v>
      </c>
      <c r="FZ45" s="43">
        <f>FZ7+FZ39</f>
        <v>98.437</v>
      </c>
      <c r="GA45" s="43">
        <f>FZ45/FY45%</f>
        <v>20.275386199794024</v>
      </c>
      <c r="GB45" s="43">
        <f>GB39+GB7</f>
        <v>19136.800000000003</v>
      </c>
      <c r="GC45" s="43">
        <f>GC39+GC7</f>
        <v>10958.891450000001</v>
      </c>
      <c r="GD45" s="43">
        <f>GC45/GB45%</f>
        <v>57.26606041762468</v>
      </c>
      <c r="GE45" s="49">
        <f>GE7+GE39+GE44</f>
        <v>8446.17798</v>
      </c>
      <c r="GF45" s="49">
        <f>GF7+GF39</f>
        <v>3673.72459</v>
      </c>
      <c r="GG45" s="43">
        <f>GF45/GE45%</f>
        <v>43.495704195425915</v>
      </c>
      <c r="GH45" s="49">
        <f>GH7+GH39</f>
        <v>7432.74798</v>
      </c>
      <c r="GI45" s="49">
        <f>GI7+GI39</f>
        <v>3673.72459</v>
      </c>
      <c r="GJ45" s="43">
        <f>GI45/GH45%</f>
        <v>49.426196070218424</v>
      </c>
      <c r="GK45" s="49">
        <f>GK7+GK39</f>
        <v>1013.43</v>
      </c>
      <c r="GL45" s="49">
        <f>GL7+GL39+GL44</f>
        <v>20938650.33948</v>
      </c>
      <c r="GM45" s="49">
        <f>GM7+GM39+GM44</f>
        <v>11014536.672600001</v>
      </c>
      <c r="GN45" s="41">
        <f t="shared" si="11"/>
        <v>52.60385217776907</v>
      </c>
    </row>
    <row r="47" ht="15">
      <c r="R47" s="5">
        <f>R7+R39</f>
        <v>5944270.414727915</v>
      </c>
    </row>
  </sheetData>
  <sheetProtection/>
  <mergeCells count="116">
    <mergeCell ref="A1:K1"/>
    <mergeCell ref="CX5:CZ5"/>
    <mergeCell ref="CX4:CZ4"/>
    <mergeCell ref="AP5:AR5"/>
    <mergeCell ref="AP4:AR4"/>
    <mergeCell ref="CU5:CW5"/>
    <mergeCell ref="CU4:CW4"/>
    <mergeCell ref="BV5:BX5"/>
    <mergeCell ref="BV4:BX4"/>
    <mergeCell ref="DN5:DP5"/>
    <mergeCell ref="DN4:DP4"/>
    <mergeCell ref="C3:E5"/>
    <mergeCell ref="B3:B6"/>
    <mergeCell ref="AZ5:BB5"/>
    <mergeCell ref="AZ4:BB4"/>
    <mergeCell ref="BY5:CA5"/>
    <mergeCell ref="CH4:CJ4"/>
    <mergeCell ref="O5:Q5"/>
    <mergeCell ref="CK4:CL4"/>
    <mergeCell ref="A3:A6"/>
    <mergeCell ref="F3:Q3"/>
    <mergeCell ref="R3:T5"/>
    <mergeCell ref="U3:DG3"/>
    <mergeCell ref="DH3:DJ5"/>
    <mergeCell ref="DB5:DD5"/>
    <mergeCell ref="AW5:AY5"/>
    <mergeCell ref="AW4:AY4"/>
    <mergeCell ref="AA5:AC5"/>
    <mergeCell ref="BG4:BI4"/>
    <mergeCell ref="DZ4:EB4"/>
    <mergeCell ref="ER4:ET4"/>
    <mergeCell ref="EL5:EN5"/>
    <mergeCell ref="EX5:EZ5"/>
    <mergeCell ref="EX4:EZ4"/>
    <mergeCell ref="EC5:EE5"/>
    <mergeCell ref="EC4:EE4"/>
    <mergeCell ref="DZ5:EB5"/>
    <mergeCell ref="EF4:EH4"/>
    <mergeCell ref="EF5:EH5"/>
    <mergeCell ref="FS4:FU4"/>
    <mergeCell ref="FP5:FR5"/>
    <mergeCell ref="FP4:FR4"/>
    <mergeCell ref="FV5:FX5"/>
    <mergeCell ref="FV4:FX4"/>
    <mergeCell ref="EI4:EK4"/>
    <mergeCell ref="EI5:EK5"/>
    <mergeCell ref="FA4:FC4"/>
    <mergeCell ref="ER5:ET5"/>
    <mergeCell ref="FD5:FF5"/>
    <mergeCell ref="CM5:CO5"/>
    <mergeCell ref="DE4:DG4"/>
    <mergeCell ref="DB4:DD4"/>
    <mergeCell ref="BY4:CA4"/>
    <mergeCell ref="CR5:CT5"/>
    <mergeCell ref="CR4:CT4"/>
    <mergeCell ref="CM4:CO4"/>
    <mergeCell ref="DE5:DG5"/>
    <mergeCell ref="CB5:CD5"/>
    <mergeCell ref="CB4:CD4"/>
    <mergeCell ref="FY4:GA4"/>
    <mergeCell ref="FS5:FU5"/>
    <mergeCell ref="O4:Q4"/>
    <mergeCell ref="FG5:FI5"/>
    <mergeCell ref="FG4:FI4"/>
    <mergeCell ref="DQ5:DS5"/>
    <mergeCell ref="DQ4:DS4"/>
    <mergeCell ref="BM5:BO5"/>
    <mergeCell ref="DT5:DV5"/>
    <mergeCell ref="DT4:DV4"/>
    <mergeCell ref="DK3:GD3"/>
    <mergeCell ref="GH3:GJ3"/>
    <mergeCell ref="FD4:FF4"/>
    <mergeCell ref="FA5:FC5"/>
    <mergeCell ref="GB5:GD5"/>
    <mergeCell ref="GB4:GD4"/>
    <mergeCell ref="FJ5:FL5"/>
    <mergeCell ref="FJ4:FL4"/>
    <mergeCell ref="U5:W5"/>
    <mergeCell ref="U4:W4"/>
    <mergeCell ref="X5:Z5"/>
    <mergeCell ref="X4:Z4"/>
    <mergeCell ref="DK5:DM5"/>
    <mergeCell ref="DK4:DM4"/>
    <mergeCell ref="CE5:CG5"/>
    <mergeCell ref="AS4:AU4"/>
    <mergeCell ref="AS5:AU5"/>
    <mergeCell ref="BM4:BO4"/>
    <mergeCell ref="GH5:GJ5"/>
    <mergeCell ref="GH4:GJ4"/>
    <mergeCell ref="DW5:DY5"/>
    <mergeCell ref="DW4:DY4"/>
    <mergeCell ref="EU5:EW5"/>
    <mergeCell ref="EU4:EW4"/>
    <mergeCell ref="GE3:GG5"/>
    <mergeCell ref="FM5:FO5"/>
    <mergeCell ref="FM4:FO4"/>
    <mergeCell ref="FY5:GA5"/>
    <mergeCell ref="GL3:GN5"/>
    <mergeCell ref="I5:K5"/>
    <mergeCell ref="I4:K4"/>
    <mergeCell ref="F5:H5"/>
    <mergeCell ref="F4:H4"/>
    <mergeCell ref="EL4:EN4"/>
    <mergeCell ref="CH5:CJ5"/>
    <mergeCell ref="BP4:BR4"/>
    <mergeCell ref="BP5:BR5"/>
    <mergeCell ref="A45:B45"/>
    <mergeCell ref="EO4:EQ4"/>
    <mergeCell ref="EO5:EQ5"/>
    <mergeCell ref="BG5:BI5"/>
    <mergeCell ref="BD4:BF4"/>
    <mergeCell ref="BD5:BF5"/>
    <mergeCell ref="CE4:CG4"/>
    <mergeCell ref="L4:N4"/>
    <mergeCell ref="L5:N5"/>
    <mergeCell ref="AA4:AC4"/>
  </mergeCells>
  <printOptions/>
  <pageMargins left="0.5118110236220472" right="0.5118110236220472" top="0.15748031496062992" bottom="0.15748031496062992" header="0.31496062992125984" footer="0.31496062992125984"/>
  <pageSetup fitToWidth="0" fitToHeight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Власова Оксана Витальевна</dc:creator>
  <cp:keywords/>
  <dc:description/>
  <cp:lastModifiedBy>Анастасия Гаранина</cp:lastModifiedBy>
  <cp:lastPrinted>2018-10-05T05:41:27Z</cp:lastPrinted>
  <dcterms:created xsi:type="dcterms:W3CDTF">2018-07-24T06:21:26Z</dcterms:created>
  <dcterms:modified xsi:type="dcterms:W3CDTF">2018-10-05T05:45:07Z</dcterms:modified>
  <cp:category/>
  <cp:version/>
  <cp:contentType/>
  <cp:contentStatus/>
</cp:coreProperties>
</file>